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10 - Příprava území, ..." sheetId="2" r:id="rId2"/>
    <sheet name="SO 100 - Komunikace" sheetId="3" r:id="rId3"/>
    <sheet name="SO 300 - Objekty odvodnění" sheetId="4" r:id="rId4"/>
    <sheet name="SO 431 - Úpravy zařízení ..." sheetId="5" r:id="rId5"/>
    <sheet name="SO 800 - Objekty úpravy ú..." sheetId="6" r:id="rId6"/>
    <sheet name="VRN - Vedlejší rozpočtové..." sheetId="7" r:id="rId7"/>
    <sheet name="ON - Ostatní náklady" sheetId="8" r:id="rId8"/>
  </sheets>
  <definedNames>
    <definedName name="_xlnm.Print_Area" localSheetId="0">'Rekapitulace stavby'!$D$4:$AO$76,'Rekapitulace stavby'!$C$82:$AQ$102</definedName>
    <definedName name="_xlnm.Print_Titles" localSheetId="0">'Rekapitulace stavby'!$92:$92</definedName>
    <definedName name="_xlnm._FilterDatabase" localSheetId="1" hidden="1">'SO 010 - Příprava území, ...'!$C$121:$K$165</definedName>
    <definedName name="_xlnm.Print_Area" localSheetId="1">'SO 010 - Příprava území, ...'!$C$4:$J$76,'SO 010 - Příprava území, ...'!$C$82:$J$103,'SO 010 - Příprava území, ...'!$C$109:$K$165</definedName>
    <definedName name="_xlnm.Print_Titles" localSheetId="1">'SO 010 - Příprava území, ...'!$121:$121</definedName>
    <definedName name="_xlnm._FilterDatabase" localSheetId="2" hidden="1">'SO 100 - Komunikace'!$C$122:$K$522</definedName>
    <definedName name="_xlnm.Print_Area" localSheetId="2">'SO 100 - Komunikace'!$C$4:$J$76,'SO 100 - Komunikace'!$C$82:$J$104,'SO 100 - Komunikace'!$C$110:$K$522</definedName>
    <definedName name="_xlnm.Print_Titles" localSheetId="2">'SO 100 - Komunikace'!$122:$122</definedName>
    <definedName name="_xlnm._FilterDatabase" localSheetId="3" hidden="1">'SO 300 - Objekty odvodnění'!$C$124:$K$544</definedName>
    <definedName name="_xlnm.Print_Area" localSheetId="3">'SO 300 - Objekty odvodnění'!$C$4:$J$76,'SO 300 - Objekty odvodnění'!$C$82:$J$106,'SO 300 - Objekty odvodnění'!$C$112:$K$544</definedName>
    <definedName name="_xlnm.Print_Titles" localSheetId="3">'SO 300 - Objekty odvodnění'!$124:$124</definedName>
    <definedName name="_xlnm._FilterDatabase" localSheetId="4" hidden="1">'SO 431 - Úpravy zařízení ...'!$C$128:$K$219</definedName>
    <definedName name="_xlnm.Print_Area" localSheetId="4">'SO 431 - Úpravy zařízení ...'!$C$4:$J$76,'SO 431 - Úpravy zařízení ...'!$C$82:$J$110,'SO 431 - Úpravy zařízení ...'!$C$116:$K$219</definedName>
    <definedName name="_xlnm.Print_Titles" localSheetId="4">'SO 431 - Úpravy zařízení ...'!$128:$128</definedName>
    <definedName name="_xlnm._FilterDatabase" localSheetId="5" hidden="1">'SO 800 - Objekty úpravy ú...'!$C$118:$K$195</definedName>
    <definedName name="_xlnm.Print_Area" localSheetId="5">'SO 800 - Objekty úpravy ú...'!$C$4:$J$76,'SO 800 - Objekty úpravy ú...'!$C$82:$J$100,'SO 800 - Objekty úpravy ú...'!$C$106:$K$195</definedName>
    <definedName name="_xlnm.Print_Titles" localSheetId="5">'SO 800 - Objekty úpravy ú...'!$118:$118</definedName>
    <definedName name="_xlnm._FilterDatabase" localSheetId="6" hidden="1">'VRN - Vedlejší rozpočtové...'!$C$119:$K$128</definedName>
    <definedName name="_xlnm.Print_Area" localSheetId="6">'VRN - Vedlejší rozpočtové...'!$C$4:$J$76,'VRN - Vedlejší rozpočtové...'!$C$82:$J$101,'VRN - Vedlejší rozpočtové...'!$C$107:$K$128</definedName>
    <definedName name="_xlnm.Print_Titles" localSheetId="6">'VRN - Vedlejší rozpočtové...'!$119:$119</definedName>
    <definedName name="_xlnm._FilterDatabase" localSheetId="7" hidden="1">'ON - Ostatní náklady'!$C$118:$K$138</definedName>
    <definedName name="_xlnm.Print_Area" localSheetId="7">'ON - Ostatní náklady'!$C$4:$J$76,'ON - Ostatní náklady'!$C$82:$J$100,'ON - Ostatní náklady'!$C$106:$K$138</definedName>
    <definedName name="_xlnm.Print_Titles" localSheetId="7">'ON - Ostatní náklady'!$118:$118</definedName>
  </definedNames>
  <calcPr/>
</workbook>
</file>

<file path=xl/calcChain.xml><?xml version="1.0" encoding="utf-8"?>
<calcChain xmlns="http://schemas.openxmlformats.org/spreadsheetml/2006/main">
  <c i="8" r="J37"/>
  <c r="J36"/>
  <c i="1" r="AY101"/>
  <c i="8" r="J35"/>
  <c i="1" r="AX101"/>
  <c i="8"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T133"/>
  <c r="R134"/>
  <c r="R133"/>
  <c r="P134"/>
  <c r="P133"/>
  <c r="BK134"/>
  <c r="BK133"/>
  <c r="J133"/>
  <c r="J134"/>
  <c r="BE134"/>
  <c r="J99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F37"/>
  <c i="1" r="BD101"/>
  <c i="8" r="BH122"/>
  <c r="F36"/>
  <c i="1" r="BC101"/>
  <c i="8" r="BG122"/>
  <c r="F35"/>
  <c i="1" r="BB101"/>
  <c i="8" r="BF122"/>
  <c r="J34"/>
  <c i="1" r="AW101"/>
  <c i="8" r="F34"/>
  <c i="1" r="BA101"/>
  <c i="8" r="T122"/>
  <c r="T121"/>
  <c r="T120"/>
  <c r="T119"/>
  <c r="R122"/>
  <c r="R121"/>
  <c r="R120"/>
  <c r="R119"/>
  <c r="P122"/>
  <c r="P121"/>
  <c r="P120"/>
  <c r="P119"/>
  <c i="1" r="AU101"/>
  <c i="8" r="BK122"/>
  <c r="BK121"/>
  <c r="J121"/>
  <c r="BK120"/>
  <c r="J120"/>
  <c r="BK119"/>
  <c r="J119"/>
  <c r="J96"/>
  <c r="J30"/>
  <c i="1" r="AG101"/>
  <c i="8" r="J122"/>
  <c r="BE122"/>
  <c r="J33"/>
  <c i="1" r="AV101"/>
  <c i="8" r="F33"/>
  <c i="1" r="AZ101"/>
  <c i="8" r="J98"/>
  <c r="J97"/>
  <c r="J116"/>
  <c r="J115"/>
  <c r="F115"/>
  <c r="F113"/>
  <c r="E111"/>
  <c r="J92"/>
  <c r="J91"/>
  <c r="F91"/>
  <c r="F89"/>
  <c r="E87"/>
  <c r="J39"/>
  <c r="J18"/>
  <c r="E18"/>
  <c r="F116"/>
  <c r="F92"/>
  <c r="J17"/>
  <c r="J12"/>
  <c r="J113"/>
  <c r="J89"/>
  <c r="E7"/>
  <c r="E109"/>
  <c r="E85"/>
  <c i="7" r="J37"/>
  <c r="J36"/>
  <c i="1" r="AY100"/>
  <c i="7" r="J35"/>
  <c i="1" r="AX100"/>
  <c i="7" r="BI128"/>
  <c r="BH128"/>
  <c r="BG128"/>
  <c r="BF128"/>
  <c r="T128"/>
  <c r="T127"/>
  <c r="R128"/>
  <c r="R127"/>
  <c r="P128"/>
  <c r="P127"/>
  <c r="BK128"/>
  <c r="BK127"/>
  <c r="J127"/>
  <c r="J128"/>
  <c r="BE128"/>
  <c r="J100"/>
  <c r="BI126"/>
  <c r="BH126"/>
  <c r="BG126"/>
  <c r="BF126"/>
  <c r="T126"/>
  <c r="T125"/>
  <c r="R126"/>
  <c r="R125"/>
  <c r="P126"/>
  <c r="P125"/>
  <c r="BK126"/>
  <c r="BK125"/>
  <c r="J125"/>
  <c r="J126"/>
  <c r="BE126"/>
  <c r="J99"/>
  <c r="BI123"/>
  <c r="F37"/>
  <c i="1" r="BD100"/>
  <c i="7" r="BH123"/>
  <c r="F36"/>
  <c i="1" r="BC100"/>
  <c i="7" r="BG123"/>
  <c r="F35"/>
  <c i="1" r="BB100"/>
  <c i="7" r="BF123"/>
  <c r="J34"/>
  <c i="1" r="AW100"/>
  <c i="7" r="F34"/>
  <c i="1" r="BA100"/>
  <c i="7" r="T123"/>
  <c r="T122"/>
  <c r="T121"/>
  <c r="T120"/>
  <c r="R123"/>
  <c r="R122"/>
  <c r="R121"/>
  <c r="R120"/>
  <c r="P123"/>
  <c r="P122"/>
  <c r="P121"/>
  <c r="P120"/>
  <c i="1" r="AU100"/>
  <c i="7" r="BK123"/>
  <c r="BK122"/>
  <c r="J122"/>
  <c r="BK121"/>
  <c r="J121"/>
  <c r="BK120"/>
  <c r="J120"/>
  <c r="J96"/>
  <c r="J30"/>
  <c i="1" r="AG100"/>
  <c i="7" r="J123"/>
  <c r="BE123"/>
  <c r="J33"/>
  <c i="1" r="AV100"/>
  <c i="7" r="F33"/>
  <c i="1" r="AZ100"/>
  <c i="7" r="J98"/>
  <c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6" r="J37"/>
  <c r="J36"/>
  <c i="1" r="AY99"/>
  <c i="6" r="J35"/>
  <c i="1" r="AX99"/>
  <c i="6" r="BI195"/>
  <c r="BH195"/>
  <c r="BG195"/>
  <c r="BF195"/>
  <c r="T195"/>
  <c r="T194"/>
  <c r="R195"/>
  <c r="R194"/>
  <c r="P195"/>
  <c r="P194"/>
  <c r="BK195"/>
  <c r="BK194"/>
  <c r="J194"/>
  <c r="J195"/>
  <c r="BE195"/>
  <c r="J99"/>
  <c r="BI189"/>
  <c r="BH189"/>
  <c r="BG189"/>
  <c r="BF189"/>
  <c r="T189"/>
  <c r="R189"/>
  <c r="P189"/>
  <c r="BK189"/>
  <c r="J189"/>
  <c r="BE189"/>
  <c r="BI185"/>
  <c r="BH185"/>
  <c r="BG185"/>
  <c r="BF185"/>
  <c r="T185"/>
  <c r="R185"/>
  <c r="P185"/>
  <c r="BK185"/>
  <c r="J185"/>
  <c r="BE185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4"/>
  <c r="BH174"/>
  <c r="BG174"/>
  <c r="BF174"/>
  <c r="T174"/>
  <c r="R174"/>
  <c r="P174"/>
  <c r="BK174"/>
  <c r="J174"/>
  <c r="BE174"/>
  <c r="BI170"/>
  <c r="BH170"/>
  <c r="BG170"/>
  <c r="BF170"/>
  <c r="T170"/>
  <c r="R170"/>
  <c r="P170"/>
  <c r="BK170"/>
  <c r="J170"/>
  <c r="BE170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2"/>
  <c r="F37"/>
  <c i="1" r="BD99"/>
  <c i="6" r="BH122"/>
  <c r="F36"/>
  <c i="1" r="BC99"/>
  <c i="6" r="BG122"/>
  <c r="F35"/>
  <c i="1" r="BB99"/>
  <c i="6" r="BF122"/>
  <c r="J34"/>
  <c i="1" r="AW99"/>
  <c i="6" r="F34"/>
  <c i="1" r="BA99"/>
  <c i="6" r="T122"/>
  <c r="T121"/>
  <c r="T120"/>
  <c r="T119"/>
  <c r="R122"/>
  <c r="R121"/>
  <c r="R120"/>
  <c r="R119"/>
  <c r="P122"/>
  <c r="P121"/>
  <c r="P120"/>
  <c r="P119"/>
  <c i="1" r="AU99"/>
  <c i="6" r="BK122"/>
  <c r="BK121"/>
  <c r="J121"/>
  <c r="BK120"/>
  <c r="J120"/>
  <c r="BK119"/>
  <c r="J119"/>
  <c r="J96"/>
  <c r="J30"/>
  <c i="1" r="AG99"/>
  <c i="6" r="J122"/>
  <c r="BE122"/>
  <c r="J33"/>
  <c i="1" r="AV99"/>
  <c i="6" r="F33"/>
  <c i="1" r="AZ99"/>
  <c i="6" r="J98"/>
  <c r="J97"/>
  <c r="J116"/>
  <c r="J115"/>
  <c r="F115"/>
  <c r="F113"/>
  <c r="E111"/>
  <c r="J92"/>
  <c r="J91"/>
  <c r="F91"/>
  <c r="F89"/>
  <c r="E87"/>
  <c r="J39"/>
  <c r="J18"/>
  <c r="E18"/>
  <c r="F116"/>
  <c r="F92"/>
  <c r="J17"/>
  <c r="J12"/>
  <c r="J113"/>
  <c r="J89"/>
  <c r="E7"/>
  <c r="E109"/>
  <c r="E85"/>
  <c i="5" r="J37"/>
  <c r="J36"/>
  <c i="1" r="AY98"/>
  <c i="5" r="J35"/>
  <c i="1" r="AX98"/>
  <c i="5" r="BI219"/>
  <c r="BH219"/>
  <c r="BG219"/>
  <c r="BF219"/>
  <c r="T219"/>
  <c r="T218"/>
  <c r="R219"/>
  <c r="R218"/>
  <c r="P219"/>
  <c r="P218"/>
  <c r="BK219"/>
  <c r="BK218"/>
  <c r="J218"/>
  <c r="J219"/>
  <c r="BE219"/>
  <c r="J109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T214"/>
  <c r="R215"/>
  <c r="R214"/>
  <c r="P215"/>
  <c r="P214"/>
  <c r="BK215"/>
  <c r="BK214"/>
  <c r="J214"/>
  <c r="J215"/>
  <c r="BE215"/>
  <c r="J108"/>
  <c r="BI213"/>
  <c r="BH213"/>
  <c r="BG213"/>
  <c r="BF213"/>
  <c r="T213"/>
  <c r="T212"/>
  <c r="R213"/>
  <c r="R212"/>
  <c r="P213"/>
  <c r="P212"/>
  <c r="BK213"/>
  <c r="BK212"/>
  <c r="J212"/>
  <c r="J213"/>
  <c r="BE213"/>
  <c r="J107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106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T183"/>
  <c r="R184"/>
  <c r="R183"/>
  <c r="P184"/>
  <c r="P183"/>
  <c r="BK184"/>
  <c r="BK183"/>
  <c r="J183"/>
  <c r="J184"/>
  <c r="BE184"/>
  <c r="J105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T165"/>
  <c r="T164"/>
  <c r="R166"/>
  <c r="R165"/>
  <c r="R164"/>
  <c r="P166"/>
  <c r="P165"/>
  <c r="P164"/>
  <c r="BK166"/>
  <c r="BK165"/>
  <c r="J165"/>
  <c r="BK164"/>
  <c r="J164"/>
  <c r="J166"/>
  <c r="BE166"/>
  <c r="J104"/>
  <c r="J103"/>
  <c r="BI163"/>
  <c r="BH163"/>
  <c r="BG163"/>
  <c r="BF163"/>
  <c r="T163"/>
  <c r="T162"/>
  <c r="T161"/>
  <c r="R163"/>
  <c r="R162"/>
  <c r="R161"/>
  <c r="P163"/>
  <c r="P162"/>
  <c r="P161"/>
  <c r="BK163"/>
  <c r="BK162"/>
  <c r="J162"/>
  <c r="BK161"/>
  <c r="J161"/>
  <c r="J163"/>
  <c r="BE163"/>
  <c r="J102"/>
  <c r="J101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1"/>
  <c r="BH141"/>
  <c r="BG141"/>
  <c r="BF141"/>
  <c r="T141"/>
  <c r="T140"/>
  <c r="R141"/>
  <c r="R140"/>
  <c r="P141"/>
  <c r="P140"/>
  <c r="BK141"/>
  <c r="BK140"/>
  <c r="J140"/>
  <c r="J141"/>
  <c r="BE141"/>
  <c r="J100"/>
  <c r="BI139"/>
  <c r="BH139"/>
  <c r="BG139"/>
  <c r="BF139"/>
  <c r="T139"/>
  <c r="R139"/>
  <c r="P139"/>
  <c r="BK139"/>
  <c r="J139"/>
  <c r="BE139"/>
  <c r="BI138"/>
  <c r="BH138"/>
  <c r="BG138"/>
  <c r="BF138"/>
  <c r="T138"/>
  <c r="T137"/>
  <c r="R138"/>
  <c r="R137"/>
  <c r="P138"/>
  <c r="P137"/>
  <c r="BK138"/>
  <c r="BK137"/>
  <c r="J137"/>
  <c r="J138"/>
  <c r="BE138"/>
  <c r="J99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F37"/>
  <c i="1" r="BD98"/>
  <c i="5" r="BH132"/>
  <c r="F36"/>
  <c i="1" r="BC98"/>
  <c i="5" r="BG132"/>
  <c r="F35"/>
  <c i="1" r="BB98"/>
  <c i="5" r="BF132"/>
  <c r="J34"/>
  <c i="1" r="AW98"/>
  <c i="5" r="F34"/>
  <c i="1" r="BA98"/>
  <c i="5" r="T132"/>
  <c r="T131"/>
  <c r="T130"/>
  <c r="T129"/>
  <c r="R132"/>
  <c r="R131"/>
  <c r="R130"/>
  <c r="R129"/>
  <c r="P132"/>
  <c r="P131"/>
  <c r="P130"/>
  <c r="P129"/>
  <c i="1" r="AU98"/>
  <c i="5" r="BK132"/>
  <c r="BK131"/>
  <c r="J131"/>
  <c r="BK130"/>
  <c r="J130"/>
  <c r="BK129"/>
  <c r="J129"/>
  <c r="J96"/>
  <c r="J30"/>
  <c i="1" r="AG98"/>
  <c i="5" r="J132"/>
  <c r="BE132"/>
  <c r="J33"/>
  <c i="1" r="AV98"/>
  <c i="5" r="F33"/>
  <c i="1" r="AZ98"/>
  <c i="5" r="J98"/>
  <c r="J97"/>
  <c r="J126"/>
  <c r="J125"/>
  <c r="F125"/>
  <c r="F123"/>
  <c r="E121"/>
  <c r="J92"/>
  <c r="J91"/>
  <c r="F91"/>
  <c r="F89"/>
  <c r="E87"/>
  <c r="J39"/>
  <c r="J18"/>
  <c r="E18"/>
  <c r="F126"/>
  <c r="F92"/>
  <c r="J17"/>
  <c r="J12"/>
  <c r="J123"/>
  <c r="J89"/>
  <c r="E7"/>
  <c r="E119"/>
  <c r="E85"/>
  <c i="4" r="J37"/>
  <c r="J36"/>
  <c i="1" r="AY97"/>
  <c i="4" r="J35"/>
  <c i="1" r="AX97"/>
  <c i="4" r="BI544"/>
  <c r="BH544"/>
  <c r="BG544"/>
  <c r="BF544"/>
  <c r="T544"/>
  <c r="R544"/>
  <c r="P544"/>
  <c r="BK544"/>
  <c r="J544"/>
  <c r="BE544"/>
  <c r="BI543"/>
  <c r="BH543"/>
  <c r="BG543"/>
  <c r="BF543"/>
  <c r="T543"/>
  <c r="T542"/>
  <c r="R543"/>
  <c r="R542"/>
  <c r="P543"/>
  <c r="P542"/>
  <c r="BK543"/>
  <c r="BK542"/>
  <c r="J542"/>
  <c r="J543"/>
  <c r="BE543"/>
  <c r="J105"/>
  <c r="BI539"/>
  <c r="BH539"/>
  <c r="BG539"/>
  <c r="BF539"/>
  <c r="T539"/>
  <c r="R539"/>
  <c r="P539"/>
  <c r="BK539"/>
  <c r="J539"/>
  <c r="BE539"/>
  <c r="BI536"/>
  <c r="BH536"/>
  <c r="BG536"/>
  <c r="BF536"/>
  <c r="T536"/>
  <c r="R536"/>
  <c r="P536"/>
  <c r="BK536"/>
  <c r="J536"/>
  <c r="BE536"/>
  <c r="BI533"/>
  <c r="BH533"/>
  <c r="BG533"/>
  <c r="BF533"/>
  <c r="T533"/>
  <c r="R533"/>
  <c r="P533"/>
  <c r="BK533"/>
  <c r="J533"/>
  <c r="BE533"/>
  <c r="BI530"/>
  <c r="BH530"/>
  <c r="BG530"/>
  <c r="BF530"/>
  <c r="T530"/>
  <c r="T529"/>
  <c r="R530"/>
  <c r="R529"/>
  <c r="P530"/>
  <c r="P529"/>
  <c r="BK530"/>
  <c r="BK529"/>
  <c r="J529"/>
  <c r="J530"/>
  <c r="BE530"/>
  <c r="J104"/>
  <c r="BI525"/>
  <c r="BH525"/>
  <c r="BG525"/>
  <c r="BF525"/>
  <c r="T525"/>
  <c r="R525"/>
  <c r="P525"/>
  <c r="BK525"/>
  <c r="J525"/>
  <c r="BE525"/>
  <c r="BI522"/>
  <c r="BH522"/>
  <c r="BG522"/>
  <c r="BF522"/>
  <c r="T522"/>
  <c r="T521"/>
  <c r="R522"/>
  <c r="R521"/>
  <c r="P522"/>
  <c r="P521"/>
  <c r="BK522"/>
  <c r="BK521"/>
  <c r="J521"/>
  <c r="J522"/>
  <c r="BE522"/>
  <c r="J103"/>
  <c r="BI507"/>
  <c r="BH507"/>
  <c r="BG507"/>
  <c r="BF507"/>
  <c r="T507"/>
  <c r="R507"/>
  <c r="P507"/>
  <c r="BK507"/>
  <c r="J507"/>
  <c r="BE507"/>
  <c r="BI492"/>
  <c r="BH492"/>
  <c r="BG492"/>
  <c r="BF492"/>
  <c r="T492"/>
  <c r="R492"/>
  <c r="P492"/>
  <c r="BK492"/>
  <c r="J492"/>
  <c r="BE492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3"/>
  <c r="BH473"/>
  <c r="BG473"/>
  <c r="BF473"/>
  <c r="T473"/>
  <c r="R473"/>
  <c r="P473"/>
  <c r="BK473"/>
  <c r="J473"/>
  <c r="BE473"/>
  <c r="BI472"/>
  <c r="BH472"/>
  <c r="BG472"/>
  <c r="BF472"/>
  <c r="T472"/>
  <c r="R472"/>
  <c r="P472"/>
  <c r="BK472"/>
  <c r="J472"/>
  <c r="BE472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9"/>
  <c r="BH469"/>
  <c r="BG469"/>
  <c r="BF469"/>
  <c r="T469"/>
  <c r="R469"/>
  <c r="P469"/>
  <c r="BK469"/>
  <c r="J469"/>
  <c r="BE469"/>
  <c r="BI468"/>
  <c r="BH468"/>
  <c r="BG468"/>
  <c r="BF468"/>
  <c r="T468"/>
  <c r="R468"/>
  <c r="P468"/>
  <c r="BK468"/>
  <c r="J468"/>
  <c r="BE468"/>
  <c r="BI467"/>
  <c r="BH467"/>
  <c r="BG467"/>
  <c r="BF467"/>
  <c r="T467"/>
  <c r="R467"/>
  <c r="P467"/>
  <c r="BK467"/>
  <c r="J467"/>
  <c r="BE467"/>
  <c r="BI463"/>
  <c r="BH463"/>
  <c r="BG463"/>
  <c r="BF463"/>
  <c r="T463"/>
  <c r="R463"/>
  <c r="P463"/>
  <c r="BK463"/>
  <c r="J463"/>
  <c r="BE463"/>
  <c r="BI459"/>
  <c r="BH459"/>
  <c r="BG459"/>
  <c r="BF459"/>
  <c r="T459"/>
  <c r="R459"/>
  <c r="P459"/>
  <c r="BK459"/>
  <c r="J459"/>
  <c r="BE459"/>
  <c r="BI453"/>
  <c r="BH453"/>
  <c r="BG453"/>
  <c r="BF453"/>
  <c r="T453"/>
  <c r="R453"/>
  <c r="P453"/>
  <c r="BK453"/>
  <c r="J453"/>
  <c r="BE453"/>
  <c r="BI447"/>
  <c r="BH447"/>
  <c r="BG447"/>
  <c r="BF447"/>
  <c r="T447"/>
  <c r="R447"/>
  <c r="P447"/>
  <c r="BK447"/>
  <c r="J447"/>
  <c r="BE447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3"/>
  <c r="BH443"/>
  <c r="BG443"/>
  <c r="BF443"/>
  <c r="T443"/>
  <c r="R443"/>
  <c r="P443"/>
  <c r="BK443"/>
  <c r="J443"/>
  <c r="BE443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40"/>
  <c r="BH440"/>
  <c r="BG440"/>
  <c r="BF440"/>
  <c r="T440"/>
  <c r="R440"/>
  <c r="P440"/>
  <c r="BK440"/>
  <c r="J440"/>
  <c r="BE440"/>
  <c r="BI439"/>
  <c r="BH439"/>
  <c r="BG439"/>
  <c r="BF439"/>
  <c r="T439"/>
  <c r="R439"/>
  <c r="P439"/>
  <c r="BK439"/>
  <c r="J439"/>
  <c r="BE439"/>
  <c r="BI435"/>
  <c r="BH435"/>
  <c r="BG435"/>
  <c r="BF435"/>
  <c r="T435"/>
  <c r="R435"/>
  <c r="P435"/>
  <c r="BK435"/>
  <c r="J435"/>
  <c r="BE435"/>
  <c r="BI432"/>
  <c r="BH432"/>
  <c r="BG432"/>
  <c r="BF432"/>
  <c r="T432"/>
  <c r="R432"/>
  <c r="P432"/>
  <c r="BK432"/>
  <c r="J432"/>
  <c r="BE432"/>
  <c r="BI428"/>
  <c r="BH428"/>
  <c r="BG428"/>
  <c r="BF428"/>
  <c r="T428"/>
  <c r="R428"/>
  <c r="P428"/>
  <c r="BK428"/>
  <c r="J428"/>
  <c r="BE428"/>
  <c r="BI424"/>
  <c r="BH424"/>
  <c r="BG424"/>
  <c r="BF424"/>
  <c r="T424"/>
  <c r="T423"/>
  <c r="R424"/>
  <c r="R423"/>
  <c r="P424"/>
  <c r="P423"/>
  <c r="BK424"/>
  <c r="BK423"/>
  <c r="J423"/>
  <c r="J424"/>
  <c r="BE424"/>
  <c r="J102"/>
  <c r="BI408"/>
  <c r="BH408"/>
  <c r="BG408"/>
  <c r="BF408"/>
  <c r="T408"/>
  <c r="R408"/>
  <c r="P408"/>
  <c r="BK408"/>
  <c r="J408"/>
  <c r="BE408"/>
  <c r="BI392"/>
  <c r="BH392"/>
  <c r="BG392"/>
  <c r="BF392"/>
  <c r="T392"/>
  <c r="T391"/>
  <c r="R392"/>
  <c r="R391"/>
  <c r="P392"/>
  <c r="P391"/>
  <c r="BK392"/>
  <c r="BK391"/>
  <c r="J391"/>
  <c r="J392"/>
  <c r="BE392"/>
  <c r="J101"/>
  <c r="BI387"/>
  <c r="BH387"/>
  <c r="BG387"/>
  <c r="BF387"/>
  <c r="T387"/>
  <c r="T386"/>
  <c r="R387"/>
  <c r="R386"/>
  <c r="P387"/>
  <c r="P386"/>
  <c r="BK387"/>
  <c r="BK386"/>
  <c r="J386"/>
  <c r="J387"/>
  <c r="BE387"/>
  <c r="J100"/>
  <c r="BI383"/>
  <c r="BH383"/>
  <c r="BG383"/>
  <c r="BF383"/>
  <c r="T383"/>
  <c r="R383"/>
  <c r="P383"/>
  <c r="BK383"/>
  <c r="J383"/>
  <c r="BE383"/>
  <c r="BI368"/>
  <c r="BH368"/>
  <c r="BG368"/>
  <c r="BF368"/>
  <c r="T368"/>
  <c r="T367"/>
  <c r="R368"/>
  <c r="R367"/>
  <c r="P368"/>
  <c r="P367"/>
  <c r="BK368"/>
  <c r="BK367"/>
  <c r="J367"/>
  <c r="J368"/>
  <c r="BE368"/>
  <c r="J99"/>
  <c r="BI353"/>
  <c r="BH353"/>
  <c r="BG353"/>
  <c r="BF353"/>
  <c r="T353"/>
  <c r="R353"/>
  <c r="P353"/>
  <c r="BK353"/>
  <c r="J353"/>
  <c r="BE353"/>
  <c r="BI350"/>
  <c r="BH350"/>
  <c r="BG350"/>
  <c r="BF350"/>
  <c r="T350"/>
  <c r="R350"/>
  <c r="P350"/>
  <c r="BK350"/>
  <c r="J350"/>
  <c r="BE350"/>
  <c r="BI347"/>
  <c r="BH347"/>
  <c r="BG347"/>
  <c r="BF347"/>
  <c r="T347"/>
  <c r="R347"/>
  <c r="P347"/>
  <c r="BK347"/>
  <c r="J347"/>
  <c r="BE347"/>
  <c r="BI334"/>
  <c r="BH334"/>
  <c r="BG334"/>
  <c r="BF334"/>
  <c r="T334"/>
  <c r="R334"/>
  <c r="P334"/>
  <c r="BK334"/>
  <c r="J334"/>
  <c r="BE334"/>
  <c r="BI331"/>
  <c r="BH331"/>
  <c r="BG331"/>
  <c r="BF331"/>
  <c r="T331"/>
  <c r="R331"/>
  <c r="P331"/>
  <c r="BK331"/>
  <c r="J331"/>
  <c r="BE331"/>
  <c r="BI321"/>
  <c r="BH321"/>
  <c r="BG321"/>
  <c r="BF321"/>
  <c r="T321"/>
  <c r="R321"/>
  <c r="P321"/>
  <c r="BK321"/>
  <c r="J321"/>
  <c r="BE321"/>
  <c r="BI317"/>
  <c r="BH317"/>
  <c r="BG317"/>
  <c r="BF317"/>
  <c r="T317"/>
  <c r="R317"/>
  <c r="P317"/>
  <c r="BK317"/>
  <c r="J317"/>
  <c r="BE317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3"/>
  <c r="BH303"/>
  <c r="BG303"/>
  <c r="BF303"/>
  <c r="T303"/>
  <c r="R303"/>
  <c r="P303"/>
  <c r="BK303"/>
  <c r="J303"/>
  <c r="BE303"/>
  <c r="BI292"/>
  <c r="BH292"/>
  <c r="BG292"/>
  <c r="BF292"/>
  <c r="T292"/>
  <c r="R292"/>
  <c r="P292"/>
  <c r="BK292"/>
  <c r="J292"/>
  <c r="BE292"/>
  <c r="BI289"/>
  <c r="BH289"/>
  <c r="BG289"/>
  <c r="BF289"/>
  <c r="T289"/>
  <c r="R289"/>
  <c r="P289"/>
  <c r="BK289"/>
  <c r="J289"/>
  <c r="BE289"/>
  <c r="BI284"/>
  <c r="BH284"/>
  <c r="BG284"/>
  <c r="BF284"/>
  <c r="T284"/>
  <c r="R284"/>
  <c r="P284"/>
  <c r="BK284"/>
  <c r="J284"/>
  <c r="BE284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1"/>
  <c r="BH271"/>
  <c r="BG271"/>
  <c r="BF271"/>
  <c r="T271"/>
  <c r="R271"/>
  <c r="P271"/>
  <c r="BK271"/>
  <c r="J271"/>
  <c r="BE271"/>
  <c r="BI268"/>
  <c r="BH268"/>
  <c r="BG268"/>
  <c r="BF268"/>
  <c r="T268"/>
  <c r="R268"/>
  <c r="P268"/>
  <c r="BK268"/>
  <c r="J268"/>
  <c r="BE268"/>
  <c r="BI265"/>
  <c r="BH265"/>
  <c r="BG265"/>
  <c r="BF265"/>
  <c r="T265"/>
  <c r="R265"/>
  <c r="P265"/>
  <c r="BK265"/>
  <c r="J265"/>
  <c r="BE265"/>
  <c r="BI252"/>
  <c r="BH252"/>
  <c r="BG252"/>
  <c r="BF252"/>
  <c r="T252"/>
  <c r="R252"/>
  <c r="P252"/>
  <c r="BK252"/>
  <c r="J252"/>
  <c r="BE252"/>
  <c r="BI248"/>
  <c r="BH248"/>
  <c r="BG248"/>
  <c r="BF248"/>
  <c r="T248"/>
  <c r="R248"/>
  <c r="P248"/>
  <c r="BK248"/>
  <c r="J248"/>
  <c r="BE248"/>
  <c r="BI245"/>
  <c r="BH245"/>
  <c r="BG245"/>
  <c r="BF245"/>
  <c r="T245"/>
  <c r="R245"/>
  <c r="P245"/>
  <c r="BK245"/>
  <c r="J245"/>
  <c r="BE245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1"/>
  <c r="BH231"/>
  <c r="BG231"/>
  <c r="BF231"/>
  <c r="T231"/>
  <c r="R231"/>
  <c r="P231"/>
  <c r="BK231"/>
  <c r="J231"/>
  <c r="BE231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1"/>
  <c r="BH221"/>
  <c r="BG221"/>
  <c r="BF221"/>
  <c r="T221"/>
  <c r="R221"/>
  <c r="P221"/>
  <c r="BK221"/>
  <c r="J221"/>
  <c r="BE221"/>
  <c r="BI218"/>
  <c r="BH218"/>
  <c r="BG218"/>
  <c r="BF218"/>
  <c r="T218"/>
  <c r="R218"/>
  <c r="P218"/>
  <c r="BK218"/>
  <c r="J218"/>
  <c r="BE218"/>
  <c r="BI215"/>
  <c r="BH215"/>
  <c r="BG215"/>
  <c r="BF215"/>
  <c r="T215"/>
  <c r="R215"/>
  <c r="P215"/>
  <c r="BK215"/>
  <c r="J215"/>
  <c r="BE215"/>
  <c r="BI212"/>
  <c r="BH212"/>
  <c r="BG212"/>
  <c r="BF212"/>
  <c r="T212"/>
  <c r="R212"/>
  <c r="P212"/>
  <c r="BK212"/>
  <c r="J212"/>
  <c r="BE212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0"/>
  <c r="BH200"/>
  <c r="BG200"/>
  <c r="BF200"/>
  <c r="T200"/>
  <c r="R200"/>
  <c r="P200"/>
  <c r="BK200"/>
  <c r="J200"/>
  <c r="BE200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8"/>
  <c r="BH188"/>
  <c r="BG188"/>
  <c r="BF188"/>
  <c r="T188"/>
  <c r="R188"/>
  <c r="P188"/>
  <c r="BK188"/>
  <c r="J188"/>
  <c r="BE188"/>
  <c r="BI185"/>
  <c r="BH185"/>
  <c r="BG185"/>
  <c r="BF185"/>
  <c r="T185"/>
  <c r="R185"/>
  <c r="P185"/>
  <c r="BK185"/>
  <c r="J185"/>
  <c r="BE185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8"/>
  <c r="F37"/>
  <c i="1" r="BD97"/>
  <c i="4" r="BH128"/>
  <c r="F36"/>
  <c i="1" r="BC97"/>
  <c i="4" r="BG128"/>
  <c r="F35"/>
  <c i="1" r="BB97"/>
  <c i="4" r="BF128"/>
  <c r="J34"/>
  <c i="1" r="AW97"/>
  <c i="4" r="F34"/>
  <c i="1" r="BA97"/>
  <c i="4" r="T128"/>
  <c r="T127"/>
  <c r="T126"/>
  <c r="T125"/>
  <c r="R128"/>
  <c r="R127"/>
  <c r="R126"/>
  <c r="R125"/>
  <c r="P128"/>
  <c r="P127"/>
  <c r="P126"/>
  <c r="P125"/>
  <c i="1" r="AU97"/>
  <c i="4" r="BK128"/>
  <c r="BK127"/>
  <c r="J127"/>
  <c r="BK126"/>
  <c r="J126"/>
  <c r="BK125"/>
  <c r="J125"/>
  <c r="J96"/>
  <c r="J30"/>
  <c i="1" r="AG97"/>
  <c i="4" r="J128"/>
  <c r="BE128"/>
  <c r="J33"/>
  <c i="1" r="AV97"/>
  <c i="4" r="F33"/>
  <c i="1" r="AZ97"/>
  <c i="4" r="J98"/>
  <c r="J97"/>
  <c r="J122"/>
  <c r="J121"/>
  <c r="F121"/>
  <c r="F119"/>
  <c r="E117"/>
  <c r="J92"/>
  <c r="J91"/>
  <c r="F91"/>
  <c r="F89"/>
  <c r="E87"/>
  <c r="J39"/>
  <c r="J18"/>
  <c r="E18"/>
  <c r="F122"/>
  <c r="F92"/>
  <c r="J17"/>
  <c r="J12"/>
  <c r="J119"/>
  <c r="J89"/>
  <c r="E7"/>
  <c r="E115"/>
  <c r="E85"/>
  <c i="3" r="J37"/>
  <c r="J36"/>
  <c i="1" r="AY96"/>
  <c i="3" r="J35"/>
  <c i="1" r="AX96"/>
  <c i="3" r="BI522"/>
  <c r="BH522"/>
  <c r="BG522"/>
  <c r="BF522"/>
  <c r="T522"/>
  <c r="R522"/>
  <c r="P522"/>
  <c r="BK522"/>
  <c r="J522"/>
  <c r="BE522"/>
  <c r="BI521"/>
  <c r="BH521"/>
  <c r="BG521"/>
  <c r="BF521"/>
  <c r="T521"/>
  <c r="R521"/>
  <c r="P521"/>
  <c r="BK521"/>
  <c r="J521"/>
  <c r="BE521"/>
  <c r="BI520"/>
  <c r="BH520"/>
  <c r="BG520"/>
  <c r="BF520"/>
  <c r="T520"/>
  <c r="T519"/>
  <c r="R520"/>
  <c r="R519"/>
  <c r="P520"/>
  <c r="P519"/>
  <c r="BK520"/>
  <c r="BK519"/>
  <c r="J519"/>
  <c r="J520"/>
  <c r="BE520"/>
  <c r="J103"/>
  <c r="BI516"/>
  <c r="BH516"/>
  <c r="BG516"/>
  <c r="BF516"/>
  <c r="T516"/>
  <c r="R516"/>
  <c r="P516"/>
  <c r="BK516"/>
  <c r="J516"/>
  <c r="BE516"/>
  <c r="BI513"/>
  <c r="BH513"/>
  <c r="BG513"/>
  <c r="BF513"/>
  <c r="T513"/>
  <c r="R513"/>
  <c r="P513"/>
  <c r="BK513"/>
  <c r="J513"/>
  <c r="BE513"/>
  <c r="BI510"/>
  <c r="BH510"/>
  <c r="BG510"/>
  <c r="BF510"/>
  <c r="T510"/>
  <c r="R510"/>
  <c r="P510"/>
  <c r="BK510"/>
  <c r="J510"/>
  <c r="BE510"/>
  <c r="BI507"/>
  <c r="BH507"/>
  <c r="BG507"/>
  <c r="BF507"/>
  <c r="T507"/>
  <c r="R507"/>
  <c r="P507"/>
  <c r="BK507"/>
  <c r="J507"/>
  <c r="BE507"/>
  <c r="BI499"/>
  <c r="BH499"/>
  <c r="BG499"/>
  <c r="BF499"/>
  <c r="T499"/>
  <c r="R499"/>
  <c r="P499"/>
  <c r="BK499"/>
  <c r="J499"/>
  <c r="BE499"/>
  <c r="BI491"/>
  <c r="BH491"/>
  <c r="BG491"/>
  <c r="BF491"/>
  <c r="T491"/>
  <c r="R491"/>
  <c r="P491"/>
  <c r="BK491"/>
  <c r="J491"/>
  <c r="BE491"/>
  <c r="BI488"/>
  <c r="BH488"/>
  <c r="BG488"/>
  <c r="BF488"/>
  <c r="T488"/>
  <c r="R488"/>
  <c r="P488"/>
  <c r="BK488"/>
  <c r="J488"/>
  <c r="BE488"/>
  <c r="BI485"/>
  <c r="BH485"/>
  <c r="BG485"/>
  <c r="BF485"/>
  <c r="T485"/>
  <c r="T484"/>
  <c r="R485"/>
  <c r="R484"/>
  <c r="P485"/>
  <c r="P484"/>
  <c r="BK485"/>
  <c r="BK484"/>
  <c r="J484"/>
  <c r="J485"/>
  <c r="BE485"/>
  <c r="J102"/>
  <c r="BI482"/>
  <c r="BH482"/>
  <c r="BG482"/>
  <c r="BF482"/>
  <c r="T482"/>
  <c r="R482"/>
  <c r="P482"/>
  <c r="BK482"/>
  <c r="J482"/>
  <c r="BE482"/>
  <c r="BI479"/>
  <c r="BH479"/>
  <c r="BG479"/>
  <c r="BF479"/>
  <c r="T479"/>
  <c r="R479"/>
  <c r="P479"/>
  <c r="BK479"/>
  <c r="J479"/>
  <c r="BE479"/>
  <c r="BI475"/>
  <c r="BH475"/>
  <c r="BG475"/>
  <c r="BF475"/>
  <c r="T475"/>
  <c r="R475"/>
  <c r="P475"/>
  <c r="BK475"/>
  <c r="J475"/>
  <c r="BE475"/>
  <c r="BI471"/>
  <c r="BH471"/>
  <c r="BG471"/>
  <c r="BF471"/>
  <c r="T471"/>
  <c r="R471"/>
  <c r="P471"/>
  <c r="BK471"/>
  <c r="J471"/>
  <c r="BE471"/>
  <c r="BI467"/>
  <c r="BH467"/>
  <c r="BG467"/>
  <c r="BF467"/>
  <c r="T467"/>
  <c r="R467"/>
  <c r="P467"/>
  <c r="BK467"/>
  <c r="J467"/>
  <c r="BE467"/>
  <c r="BI466"/>
  <c r="BH466"/>
  <c r="BG466"/>
  <c r="BF466"/>
  <c r="T466"/>
  <c r="R466"/>
  <c r="P466"/>
  <c r="BK466"/>
  <c r="J466"/>
  <c r="BE466"/>
  <c r="BI465"/>
  <c r="BH465"/>
  <c r="BG465"/>
  <c r="BF465"/>
  <c r="T465"/>
  <c r="R465"/>
  <c r="P465"/>
  <c r="BK465"/>
  <c r="J465"/>
  <c r="BE465"/>
  <c r="BI464"/>
  <c r="BH464"/>
  <c r="BG464"/>
  <c r="BF464"/>
  <c r="T464"/>
  <c r="R464"/>
  <c r="P464"/>
  <c r="BK464"/>
  <c r="J464"/>
  <c r="BE464"/>
  <c r="BI463"/>
  <c r="BH463"/>
  <c r="BG463"/>
  <c r="BF463"/>
  <c r="T463"/>
  <c r="R463"/>
  <c r="P463"/>
  <c r="BK463"/>
  <c r="J463"/>
  <c r="BE463"/>
  <c r="BI460"/>
  <c r="BH460"/>
  <c r="BG460"/>
  <c r="BF460"/>
  <c r="T460"/>
  <c r="R460"/>
  <c r="P460"/>
  <c r="BK460"/>
  <c r="J460"/>
  <c r="BE460"/>
  <c r="BI457"/>
  <c r="BH457"/>
  <c r="BG457"/>
  <c r="BF457"/>
  <c r="T457"/>
  <c r="R457"/>
  <c r="P457"/>
  <c r="BK457"/>
  <c r="J457"/>
  <c r="BE457"/>
  <c r="BI456"/>
  <c r="BH456"/>
  <c r="BG456"/>
  <c r="BF456"/>
  <c r="T456"/>
  <c r="R456"/>
  <c r="P456"/>
  <c r="BK456"/>
  <c r="J456"/>
  <c r="BE456"/>
  <c r="BI455"/>
  <c r="BH455"/>
  <c r="BG455"/>
  <c r="BF455"/>
  <c r="T455"/>
  <c r="R455"/>
  <c r="P455"/>
  <c r="BK455"/>
  <c r="J455"/>
  <c r="BE455"/>
  <c r="BI452"/>
  <c r="BH452"/>
  <c r="BG452"/>
  <c r="BF452"/>
  <c r="T452"/>
  <c r="R452"/>
  <c r="P452"/>
  <c r="BK452"/>
  <c r="J452"/>
  <c r="BE452"/>
  <c r="BI449"/>
  <c r="BH449"/>
  <c r="BG449"/>
  <c r="BF449"/>
  <c r="T449"/>
  <c r="R449"/>
  <c r="P449"/>
  <c r="BK449"/>
  <c r="J449"/>
  <c r="BE449"/>
  <c r="BI446"/>
  <c r="BH446"/>
  <c r="BG446"/>
  <c r="BF446"/>
  <c r="T446"/>
  <c r="R446"/>
  <c r="P446"/>
  <c r="BK446"/>
  <c r="J446"/>
  <c r="BE446"/>
  <c r="BI443"/>
  <c r="BH443"/>
  <c r="BG443"/>
  <c r="BF443"/>
  <c r="T443"/>
  <c r="R443"/>
  <c r="P443"/>
  <c r="BK443"/>
  <c r="J443"/>
  <c r="BE443"/>
  <c r="BI440"/>
  <c r="BH440"/>
  <c r="BG440"/>
  <c r="BF440"/>
  <c r="T440"/>
  <c r="R440"/>
  <c r="P440"/>
  <c r="BK440"/>
  <c r="J440"/>
  <c r="BE440"/>
  <c r="BI437"/>
  <c r="BH437"/>
  <c r="BG437"/>
  <c r="BF437"/>
  <c r="T437"/>
  <c r="R437"/>
  <c r="P437"/>
  <c r="BK437"/>
  <c r="J437"/>
  <c r="BE437"/>
  <c r="BI434"/>
  <c r="BH434"/>
  <c r="BG434"/>
  <c r="BF434"/>
  <c r="T434"/>
  <c r="R434"/>
  <c r="P434"/>
  <c r="BK434"/>
  <c r="J434"/>
  <c r="BE434"/>
  <c r="BI433"/>
  <c r="BH433"/>
  <c r="BG433"/>
  <c r="BF433"/>
  <c r="T433"/>
  <c r="R433"/>
  <c r="P433"/>
  <c r="BK433"/>
  <c r="J433"/>
  <c r="BE433"/>
  <c r="BI432"/>
  <c r="BH432"/>
  <c r="BG432"/>
  <c r="BF432"/>
  <c r="T432"/>
  <c r="R432"/>
  <c r="P432"/>
  <c r="BK432"/>
  <c r="J432"/>
  <c r="BE432"/>
  <c r="BI431"/>
  <c r="BH431"/>
  <c r="BG431"/>
  <c r="BF431"/>
  <c r="T431"/>
  <c r="R431"/>
  <c r="P431"/>
  <c r="BK431"/>
  <c r="J431"/>
  <c r="BE431"/>
  <c r="BI428"/>
  <c r="BH428"/>
  <c r="BG428"/>
  <c r="BF428"/>
  <c r="T428"/>
  <c r="R428"/>
  <c r="P428"/>
  <c r="BK428"/>
  <c r="J428"/>
  <c r="BE428"/>
  <c r="BI424"/>
  <c r="BH424"/>
  <c r="BG424"/>
  <c r="BF424"/>
  <c r="T424"/>
  <c r="R424"/>
  <c r="P424"/>
  <c r="BK424"/>
  <c r="J424"/>
  <c r="BE424"/>
  <c r="BI421"/>
  <c r="BH421"/>
  <c r="BG421"/>
  <c r="BF421"/>
  <c r="T421"/>
  <c r="R421"/>
  <c r="P421"/>
  <c r="BK421"/>
  <c r="J421"/>
  <c r="BE421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7"/>
  <c r="BH417"/>
  <c r="BG417"/>
  <c r="BF417"/>
  <c r="T417"/>
  <c r="R417"/>
  <c r="P417"/>
  <c r="BK417"/>
  <c r="J417"/>
  <c r="BE417"/>
  <c r="BI411"/>
  <c r="BH411"/>
  <c r="BG411"/>
  <c r="BF411"/>
  <c r="T411"/>
  <c r="R411"/>
  <c r="P411"/>
  <c r="BK411"/>
  <c r="J411"/>
  <c r="BE411"/>
  <c r="BI408"/>
  <c r="BH408"/>
  <c r="BG408"/>
  <c r="BF408"/>
  <c r="T408"/>
  <c r="R408"/>
  <c r="P408"/>
  <c r="BK408"/>
  <c r="J408"/>
  <c r="BE408"/>
  <c r="BI404"/>
  <c r="BH404"/>
  <c r="BG404"/>
  <c r="BF404"/>
  <c r="T404"/>
  <c r="R404"/>
  <c r="P404"/>
  <c r="BK404"/>
  <c r="J404"/>
  <c r="BE404"/>
  <c r="BI391"/>
  <c r="BH391"/>
  <c r="BG391"/>
  <c r="BF391"/>
  <c r="T391"/>
  <c r="R391"/>
  <c r="P391"/>
  <c r="BK391"/>
  <c r="J391"/>
  <c r="BE391"/>
  <c r="BI383"/>
  <c r="BH383"/>
  <c r="BG383"/>
  <c r="BF383"/>
  <c r="T383"/>
  <c r="R383"/>
  <c r="P383"/>
  <c r="BK383"/>
  <c r="J383"/>
  <c r="BE383"/>
  <c r="BI379"/>
  <c r="BH379"/>
  <c r="BG379"/>
  <c r="BF379"/>
  <c r="T379"/>
  <c r="R379"/>
  <c r="P379"/>
  <c r="BK379"/>
  <c r="J379"/>
  <c r="BE379"/>
  <c r="BI376"/>
  <c r="BH376"/>
  <c r="BG376"/>
  <c r="BF376"/>
  <c r="T376"/>
  <c r="R376"/>
  <c r="P376"/>
  <c r="BK376"/>
  <c r="J376"/>
  <c r="BE376"/>
  <c r="BI373"/>
  <c r="BH373"/>
  <c r="BG373"/>
  <c r="BF373"/>
  <c r="T373"/>
  <c r="R373"/>
  <c r="P373"/>
  <c r="BK373"/>
  <c r="J373"/>
  <c r="BE373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59"/>
  <c r="BH359"/>
  <c r="BG359"/>
  <c r="BF359"/>
  <c r="T359"/>
  <c r="R359"/>
  <c r="P359"/>
  <c r="BK359"/>
  <c r="J359"/>
  <c r="BE359"/>
  <c r="BI356"/>
  <c r="BH356"/>
  <c r="BG356"/>
  <c r="BF356"/>
  <c r="T356"/>
  <c r="R356"/>
  <c r="P356"/>
  <c r="BK356"/>
  <c r="J356"/>
  <c r="BE356"/>
  <c r="BI348"/>
  <c r="BH348"/>
  <c r="BG348"/>
  <c r="BF348"/>
  <c r="T348"/>
  <c r="R348"/>
  <c r="P348"/>
  <c r="BK348"/>
  <c r="J348"/>
  <c r="BE348"/>
  <c r="BI344"/>
  <c r="BH344"/>
  <c r="BG344"/>
  <c r="BF344"/>
  <c r="T344"/>
  <c r="R344"/>
  <c r="P344"/>
  <c r="BK344"/>
  <c r="J344"/>
  <c r="BE344"/>
  <c r="BI340"/>
  <c r="BH340"/>
  <c r="BG340"/>
  <c r="BF340"/>
  <c r="T340"/>
  <c r="R340"/>
  <c r="P340"/>
  <c r="BK340"/>
  <c r="J340"/>
  <c r="BE340"/>
  <c r="BI336"/>
  <c r="BH336"/>
  <c r="BG336"/>
  <c r="BF336"/>
  <c r="T336"/>
  <c r="R336"/>
  <c r="P336"/>
  <c r="BK336"/>
  <c r="J336"/>
  <c r="BE336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5"/>
  <c r="BH325"/>
  <c r="BG325"/>
  <c r="BF325"/>
  <c r="T325"/>
  <c r="R325"/>
  <c r="P325"/>
  <c r="BK325"/>
  <c r="J325"/>
  <c r="BE325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2"/>
  <c r="BH322"/>
  <c r="BG322"/>
  <c r="BF322"/>
  <c r="T322"/>
  <c r="R322"/>
  <c r="P322"/>
  <c r="BK322"/>
  <c r="J322"/>
  <c r="BE322"/>
  <c r="BI321"/>
  <c r="BH321"/>
  <c r="BG321"/>
  <c r="BF321"/>
  <c r="T321"/>
  <c r="R321"/>
  <c r="P321"/>
  <c r="BK321"/>
  <c r="J321"/>
  <c r="BE321"/>
  <c r="BI320"/>
  <c r="BH320"/>
  <c r="BG320"/>
  <c r="BF320"/>
  <c r="T320"/>
  <c r="R320"/>
  <c r="P320"/>
  <c r="BK320"/>
  <c r="J320"/>
  <c r="BE320"/>
  <c r="BI319"/>
  <c r="BH319"/>
  <c r="BG319"/>
  <c r="BF319"/>
  <c r="T319"/>
  <c r="R319"/>
  <c r="P319"/>
  <c r="BK319"/>
  <c r="J319"/>
  <c r="BE319"/>
  <c r="BI318"/>
  <c r="BH318"/>
  <c r="BG318"/>
  <c r="BF318"/>
  <c r="T318"/>
  <c r="R318"/>
  <c r="P318"/>
  <c r="BK318"/>
  <c r="J318"/>
  <c r="BE318"/>
  <c r="BI317"/>
  <c r="BH317"/>
  <c r="BG317"/>
  <c r="BF317"/>
  <c r="T317"/>
  <c r="R317"/>
  <c r="P317"/>
  <c r="BK317"/>
  <c r="J317"/>
  <c r="BE317"/>
  <c r="BI316"/>
  <c r="BH316"/>
  <c r="BG316"/>
  <c r="BF316"/>
  <c r="T316"/>
  <c r="R316"/>
  <c r="P316"/>
  <c r="BK316"/>
  <c r="J316"/>
  <c r="BE316"/>
  <c r="BI315"/>
  <c r="BH315"/>
  <c r="BG315"/>
  <c r="BF315"/>
  <c r="T315"/>
  <c r="R315"/>
  <c r="P315"/>
  <c r="BK315"/>
  <c r="J315"/>
  <c r="BE315"/>
  <c r="BI312"/>
  <c r="BH312"/>
  <c r="BG312"/>
  <c r="BF312"/>
  <c r="T312"/>
  <c r="T311"/>
  <c r="R312"/>
  <c r="R311"/>
  <c r="P312"/>
  <c r="P311"/>
  <c r="BK312"/>
  <c r="BK311"/>
  <c r="J311"/>
  <c r="J312"/>
  <c r="BE312"/>
  <c r="J101"/>
  <c r="BI310"/>
  <c r="BH310"/>
  <c r="BG310"/>
  <c r="BF310"/>
  <c r="T310"/>
  <c r="R310"/>
  <c r="P310"/>
  <c r="BK310"/>
  <c r="J310"/>
  <c r="BE310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1"/>
  <c r="BH301"/>
  <c r="BG301"/>
  <c r="BF301"/>
  <c r="T301"/>
  <c r="R301"/>
  <c r="P301"/>
  <c r="BK301"/>
  <c r="J301"/>
  <c r="BE301"/>
  <c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6"/>
  <c r="BH286"/>
  <c r="BG286"/>
  <c r="BF286"/>
  <c r="T286"/>
  <c r="R286"/>
  <c r="P286"/>
  <c r="BK286"/>
  <c r="J286"/>
  <c r="BE286"/>
  <c r="BI283"/>
  <c r="BH283"/>
  <c r="BG283"/>
  <c r="BF283"/>
  <c r="T283"/>
  <c r="T282"/>
  <c r="R283"/>
  <c r="R282"/>
  <c r="P283"/>
  <c r="P282"/>
  <c r="BK283"/>
  <c r="BK282"/>
  <c r="J282"/>
  <c r="J283"/>
  <c r="BE283"/>
  <c r="J100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4"/>
  <c r="BH274"/>
  <c r="BG274"/>
  <c r="BF274"/>
  <c r="T274"/>
  <c r="R274"/>
  <c r="P274"/>
  <c r="BK274"/>
  <c r="J274"/>
  <c r="BE274"/>
  <c r="BI269"/>
  <c r="BH269"/>
  <c r="BG269"/>
  <c r="BF269"/>
  <c r="T269"/>
  <c r="R269"/>
  <c r="P269"/>
  <c r="BK269"/>
  <c r="J269"/>
  <c r="BE269"/>
  <c r="BI266"/>
  <c r="BH266"/>
  <c r="BG266"/>
  <c r="BF266"/>
  <c r="T266"/>
  <c r="R266"/>
  <c r="P266"/>
  <c r="BK266"/>
  <c r="J266"/>
  <c r="BE266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7"/>
  <c r="BH257"/>
  <c r="BG257"/>
  <c r="BF257"/>
  <c r="T257"/>
  <c r="R257"/>
  <c r="P257"/>
  <c r="BK257"/>
  <c r="J257"/>
  <c r="BE257"/>
  <c r="BI253"/>
  <c r="BH253"/>
  <c r="BG253"/>
  <c r="BF253"/>
  <c r="T253"/>
  <c r="R253"/>
  <c r="P253"/>
  <c r="BK253"/>
  <c r="J253"/>
  <c r="BE253"/>
  <c r="BI250"/>
  <c r="BH250"/>
  <c r="BG250"/>
  <c r="BF250"/>
  <c r="T250"/>
  <c r="R250"/>
  <c r="P250"/>
  <c r="BK250"/>
  <c r="J250"/>
  <c r="BE250"/>
  <c r="BI246"/>
  <c r="BH246"/>
  <c r="BG246"/>
  <c r="BF246"/>
  <c r="T246"/>
  <c r="R246"/>
  <c r="P246"/>
  <c r="BK246"/>
  <c r="J246"/>
  <c r="BE246"/>
  <c r="BI243"/>
  <c r="BH243"/>
  <c r="BG243"/>
  <c r="BF243"/>
  <c r="T243"/>
  <c r="R243"/>
  <c r="P243"/>
  <c r="BK243"/>
  <c r="J243"/>
  <c r="BE243"/>
  <c r="BI240"/>
  <c r="BH240"/>
  <c r="BG240"/>
  <c r="BF240"/>
  <c r="T240"/>
  <c r="R240"/>
  <c r="P240"/>
  <c r="BK240"/>
  <c r="J240"/>
  <c r="BE240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1"/>
  <c r="BH231"/>
  <c r="BG231"/>
  <c r="BF231"/>
  <c r="T231"/>
  <c r="R231"/>
  <c r="P231"/>
  <c r="BK231"/>
  <c r="J231"/>
  <c r="BE231"/>
  <c r="BI225"/>
  <c r="BH225"/>
  <c r="BG225"/>
  <c r="BF225"/>
  <c r="T225"/>
  <c r="R225"/>
  <c r="P225"/>
  <c r="BK225"/>
  <c r="J225"/>
  <c r="BE225"/>
  <c r="BI219"/>
  <c r="BH219"/>
  <c r="BG219"/>
  <c r="BF219"/>
  <c r="T219"/>
  <c r="R219"/>
  <c r="P219"/>
  <c r="BK219"/>
  <c r="J219"/>
  <c r="BE219"/>
  <c r="BI216"/>
  <c r="BH216"/>
  <c r="BG216"/>
  <c r="BF216"/>
  <c r="T216"/>
  <c r="R216"/>
  <c r="P216"/>
  <c r="BK216"/>
  <c r="J216"/>
  <c r="BE216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0"/>
  <c r="BH200"/>
  <c r="BG200"/>
  <c r="BF200"/>
  <c r="T200"/>
  <c r="R200"/>
  <c r="P200"/>
  <c r="BK200"/>
  <c r="J200"/>
  <c r="BE200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76"/>
  <c r="BH176"/>
  <c r="BG176"/>
  <c r="BF176"/>
  <c r="T176"/>
  <c r="R176"/>
  <c r="P176"/>
  <c r="BK176"/>
  <c r="J176"/>
  <c r="BE176"/>
  <c r="BI173"/>
  <c r="BH173"/>
  <c r="BG173"/>
  <c r="BF173"/>
  <c r="T173"/>
  <c r="T172"/>
  <c r="R173"/>
  <c r="R172"/>
  <c r="P173"/>
  <c r="P172"/>
  <c r="BK173"/>
  <c r="BK172"/>
  <c r="J172"/>
  <c r="J173"/>
  <c r="BE173"/>
  <c r="J99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48"/>
  <c r="BH148"/>
  <c r="BG148"/>
  <c r="BF148"/>
  <c r="T148"/>
  <c r="R148"/>
  <c r="P148"/>
  <c r="BK148"/>
  <c r="J148"/>
  <c r="BE148"/>
  <c r="BI143"/>
  <c r="BH143"/>
  <c r="BG143"/>
  <c r="BF143"/>
  <c r="T143"/>
  <c r="R143"/>
  <c r="P143"/>
  <c r="BK143"/>
  <c r="J143"/>
  <c r="BE143"/>
  <c r="BI139"/>
  <c r="BH139"/>
  <c r="BG139"/>
  <c r="BF139"/>
  <c r="T139"/>
  <c r="R139"/>
  <c r="P139"/>
  <c r="BK139"/>
  <c r="J139"/>
  <c r="BE139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6"/>
  <c r="F37"/>
  <c i="1" r="BD96"/>
  <c i="3" r="BH126"/>
  <c r="F36"/>
  <c i="1" r="BC96"/>
  <c i="3" r="BG126"/>
  <c r="F35"/>
  <c i="1" r="BB96"/>
  <c i="3" r="BF126"/>
  <c r="J34"/>
  <c i="1" r="AW96"/>
  <c i="3" r="F34"/>
  <c i="1" r="BA96"/>
  <c i="3" r="T126"/>
  <c r="T125"/>
  <c r="T124"/>
  <c r="T123"/>
  <c r="R126"/>
  <c r="R125"/>
  <c r="R124"/>
  <c r="R123"/>
  <c r="P126"/>
  <c r="P125"/>
  <c r="P124"/>
  <c r="P123"/>
  <c i="1" r="AU96"/>
  <c i="3" r="BK126"/>
  <c r="BK125"/>
  <c r="J125"/>
  <c r="BK124"/>
  <c r="J124"/>
  <c r="BK123"/>
  <c r="J123"/>
  <c r="J96"/>
  <c r="J30"/>
  <c i="1" r="AG96"/>
  <c i="3" r="J126"/>
  <c r="BE126"/>
  <c r="J33"/>
  <c i="1" r="AV96"/>
  <c i="3" r="F33"/>
  <c i="1" r="AZ96"/>
  <c i="3" r="J98"/>
  <c r="J97"/>
  <c r="J120"/>
  <c r="J119"/>
  <c r="F119"/>
  <c r="F117"/>
  <c r="E115"/>
  <c r="J92"/>
  <c r="J91"/>
  <c r="F91"/>
  <c r="F89"/>
  <c r="E87"/>
  <c r="J39"/>
  <c r="J18"/>
  <c r="E18"/>
  <c r="F120"/>
  <c r="F92"/>
  <c r="J17"/>
  <c r="J12"/>
  <c r="J117"/>
  <c r="J89"/>
  <c r="E7"/>
  <c r="E113"/>
  <c r="E85"/>
  <c i="2" r="J37"/>
  <c r="J36"/>
  <c i="1" r="AY95"/>
  <c i="2" r="J35"/>
  <c i="1" r="AX95"/>
  <c i="2" r="BI165"/>
  <c r="BH165"/>
  <c r="BG165"/>
  <c r="BF165"/>
  <c r="T165"/>
  <c r="T164"/>
  <c r="R165"/>
  <c r="R164"/>
  <c r="P165"/>
  <c r="P164"/>
  <c r="BK165"/>
  <c r="BK164"/>
  <c r="J164"/>
  <c r="J165"/>
  <c r="BE165"/>
  <c r="J102"/>
  <c r="BI162"/>
  <c r="BH162"/>
  <c r="BG162"/>
  <c r="BF162"/>
  <c r="T162"/>
  <c r="T161"/>
  <c r="T160"/>
  <c r="R162"/>
  <c r="R161"/>
  <c r="R160"/>
  <c r="P162"/>
  <c r="P161"/>
  <c r="P160"/>
  <c r="BK162"/>
  <c r="BK161"/>
  <c r="J161"/>
  <c r="BK160"/>
  <c r="J160"/>
  <c r="J162"/>
  <c r="BE162"/>
  <c r="J101"/>
  <c r="J10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T154"/>
  <c r="R155"/>
  <c r="R154"/>
  <c r="P155"/>
  <c r="P154"/>
  <c r="BK155"/>
  <c r="BK154"/>
  <c r="J154"/>
  <c r="J155"/>
  <c r="BE155"/>
  <c r="J99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5"/>
  <c r="F37"/>
  <c i="1" r="BD95"/>
  <c i="2" r="BH125"/>
  <c r="F36"/>
  <c i="1" r="BC95"/>
  <c i="2" r="BG125"/>
  <c r="F35"/>
  <c i="1" r="BB95"/>
  <c i="2" r="BF125"/>
  <c r="J34"/>
  <c i="1" r="AW95"/>
  <c i="2" r="F34"/>
  <c i="1" r="BA95"/>
  <c i="2" r="T125"/>
  <c r="T124"/>
  <c r="T123"/>
  <c r="T122"/>
  <c r="R125"/>
  <c r="R124"/>
  <c r="R123"/>
  <c r="R122"/>
  <c r="P125"/>
  <c r="P124"/>
  <c r="P123"/>
  <c r="P122"/>
  <c i="1" r="AU95"/>
  <c i="2" r="BK125"/>
  <c r="BK124"/>
  <c r="J124"/>
  <c r="BK123"/>
  <c r="J123"/>
  <c r="BK122"/>
  <c r="J122"/>
  <c r="J96"/>
  <c r="J30"/>
  <c i="1" r="AG95"/>
  <c i="2" r="J125"/>
  <c r="BE125"/>
  <c r="J33"/>
  <c i="1" r="AV95"/>
  <c i="2" r="F33"/>
  <c i="1" r="AZ95"/>
  <c i="2" r="J98"/>
  <c r="J97"/>
  <c r="J119"/>
  <c r="J118"/>
  <c r="F118"/>
  <c r="F116"/>
  <c r="E114"/>
  <c r="J92"/>
  <c r="J91"/>
  <c r="F91"/>
  <c r="F89"/>
  <c r="E87"/>
  <c r="J39"/>
  <c r="J18"/>
  <c r="E18"/>
  <c r="F119"/>
  <c r="F92"/>
  <c r="J17"/>
  <c r="J12"/>
  <c r="J116"/>
  <c r="J89"/>
  <c r="E7"/>
  <c r="E112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101"/>
  <c r="AN101"/>
  <c r="AT100"/>
  <c r="AN100"/>
  <c r="AT99"/>
  <c r="AN99"/>
  <c r="AT98"/>
  <c r="AN98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<sst xmlns="http://schemas.openxmlformats.org/spreadsheetml/2006/main">
  <si>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</si>
  <si>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</si>
  <si>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</si>
  <si>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</si>
  <si>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</si>
  <si>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{d3b4fc94-1765-430d-845a-c861cdffd5aa}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</si>
  <si>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</si>
  <si>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</si>
  <si>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</si>
  <si>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</si>
  <si>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</si>
  <si>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</si>
  <si>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</si>
  <si>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</si>
  <si>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</si>
  <si>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</si>
  <si>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</si>
  <si>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Karlovo Náměstí - revitalizace, akce č. 999411, etapa 2 - úpravy v souvislosti se SSZ 1.036, 2.065, 2.041</t>
  </si>
  <si>
    <t>KSO:</t>
  </si>
  <si>
    <t>CC-CZ:</t>
  </si>
  <si>
    <t>Místo:</t>
  </si>
  <si>
    <t>Karlovo Náměstí</t>
  </si>
  <si>
    <t>Datum:</t>
  </si>
  <si>
    <t>13. 12. 2018</t>
  </si>
  <si>
    <t>Zadavatel:</t>
  </si>
  <si>
    <t>IČ:</t>
  </si>
  <si>
    <t>03447286</t>
  </si>
  <si>
    <t>Technická správa komunikací hl. m. Prahy a.s.</t>
  </si>
  <si>
    <t>DIČ:</t>
  </si>
  <si>
    <t>CZ03447286</t>
  </si>
  <si>
    <t>Uchazeč:</t>
  </si>
  <si>
    <t>Vyplň údaj</t>
  </si>
  <si>
    <t>Projektant:</t>
  </si>
  <si>
    <t>48592722</t>
  </si>
  <si>
    <t>DIPRO, spol s r.o.</t>
  </si>
  <si>
    <t>CZ48592722</t>
  </si>
  <si>
    <t>True</t>
  </si>
  <si>
    <t>Zpracovatel:</t>
  </si>
  <si>
    <t>05733171</t>
  </si>
  <si>
    <t>TMI Building s.r.o.</t>
  </si>
  <si>
    <t>CZ05733171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</si>
  <si>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</si>
  <si>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</si>
  <si>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</si>
  <si>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</si>
  <si>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</si>
  <si>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</si>
  <si>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</si>
  <si>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</si>
  <si>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</si>
  <si>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</si>
  <si>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</si>
  <si>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</si>
  <si>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</si>
  <si>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</si>
  <si>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</si>
  <si>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</si>
  <si>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</si>
  <si>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</si>
  <si>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</si>
  <si>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</si>
  <si>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</si>
  <si>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</si>
  <si>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</si>
  <si>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</si>
  <si>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</si>
  <si>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</si>
  <si>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</si>
  <si>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</si>
  <si>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</si>
  <si>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</si>
  <si>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</si>
  <si>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</si>
  <si>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</si>
  <si>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</si>
  <si>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</si>
  <si>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</si>
  <si>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</si>
  <si>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</si>
  <si>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</si>
  <si>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</si>
  <si>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</si>
  <si>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</si>
  <si>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</si>
  <si>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</si>
  <si>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</si>
  <si>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</si>
  <si>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010</t>
  </si>
  <si>
    <t>Příprava území, kácení</t>
  </si>
  <si>
    <t>STA</t>
  </si>
  <si>
    <t>{544ebaaa-2d73-4bf4-a118-704d779514e1}</t>
  </si>
  <si>
    <t>2</t>
  </si>
  <si>
    <t>SO 100</t>
  </si>
  <si>
    <t>Komunikace</t>
  </si>
  <si>
    <t>{bce7fd97-2509-4c6e-ba46-c017b74fa220}</t>
  </si>
  <si>
    <t>SO 300</t>
  </si>
  <si>
    <t>Objekty odvodnění</t>
  </si>
  <si>
    <t>{474e4ddd-11d4-45b5-9ed8-2cf79eeee61c}</t>
  </si>
  <si>
    <t>SO 431</t>
  </si>
  <si>
    <t>Úpravy zařízení DP-JDCT - přeložka trakčních stožárů</t>
  </si>
  <si>
    <t>{58172e4d-92fd-46e0-954e-1879aba67974}</t>
  </si>
  <si>
    <t>SO 800</t>
  </si>
  <si>
    <t>Objekty úpravy území</t>
  </si>
  <si>
    <t>{f7981a68-579f-4e21-b5d1-2b1d5ed82ead}</t>
  </si>
  <si>
    <t>VRN</t>
  </si>
  <si>
    <t>Vedlejší rozpočtové náklady</t>
  </si>
  <si>
    <t>{230793b4-1f0d-43bf-8afa-448f1548872b}</t>
  </si>
  <si>
    <t>ON</t>
  </si>
  <si>
    <t>Ostatní náklady</t>
  </si>
  <si>
    <t>{502219ab-fb2c-4c16-a66f-ee42bdf72286}</t>
  </si>
  <si>
    <t>Odstranění_křovin</t>
  </si>
  <si>
    <t>Odstranění křovin</t>
  </si>
  <si>
    <t>m2</t>
  </si>
  <si>
    <t>96</t>
  </si>
  <si>
    <t>Ornice</t>
  </si>
  <si>
    <t>m3</t>
  </si>
  <si>
    <t>22,5</t>
  </si>
  <si>
    <t>KRYCÍ LIST SOUPISU PRACÍ</t>
  </si>
  <si>
    <t>Objekt:</t>
  </si>
  <si>
    <t>SO 010 - Příprava území, kácení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</si>
  <si>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</si>
  <si>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</si>
  <si>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</si>
  <si>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</si>
  <si>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</si>
  <si>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</si>
  <si>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</si>
  <si>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</si>
  <si>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>PSV - Práce a dodávky PSV</t>
  </si>
  <si>
    <t xml:space="preserve">    748 - Elektromontáže - osvětlovací zařízení a svítidla</t>
  </si>
  <si>
    <t xml:space="preserve">    749 - Elektromontáže - ostatní práce a konstrukce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</si>
  <si>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</si>
  <si>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</si>
  <si>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</si>
  <si>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</si>
  <si>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</si>
  <si>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</si>
  <si>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</si>
  <si>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</si>
  <si>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</si>
  <si>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</si>
  <si>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</si>
  <si>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</si>
  <si>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</si>
  <si>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</si>
  <si>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</si>
  <si>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</si>
  <si>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</si>
  <si>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</si>
  <si>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</si>
  <si>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 xml:space="preserve">Odstranění křovin a stromů s odstraněním kořenů  průměru kmene do 100 mm do sklonu terénu 1 : 5, při celkové ploše do 1 000 m2</t>
  </si>
  <si>
    <t>CS ÚRS 2019 01</t>
  </si>
  <si>
    <t>4</t>
  </si>
  <si>
    <t>306582633</t>
  </si>
  <si>
    <t>VV</t>
  </si>
  <si>
    <t>"Viz. B.1.. - Technická zpráva - severní část KN" 30+14+18</t>
  </si>
  <si>
    <t>"Viz. B.1.. - Technická zpráva - střední část KN" 10+24</t>
  </si>
  <si>
    <t>Součet</t>
  </si>
  <si>
    <t>111201401</t>
  </si>
  <si>
    <t xml:space="preserve">Spálení odstraněných křovin a stromů na hromadách  průměru kmene do 100 mm pro jakoukoliv plochu</t>
  </si>
  <si>
    <t>1892464444</t>
  </si>
  <si>
    <t>3</t>
  </si>
  <si>
    <t>121112011</t>
  </si>
  <si>
    <t xml:space="preserve">Sejmutí ornice ručně  bez vodorovného přemístění s naložením na dopravní prostředek nebo s odhozením do 3 m tloušťky vrstvy do 150 mm</t>
  </si>
  <si>
    <t>-1874717110</t>
  </si>
  <si>
    <t>"Viz. B.1.1 Technická zpráva - severní část" (66+36+27+3)*0,150</t>
  </si>
  <si>
    <t>"Viz. B.1.1 Technická zpráva - střední část" 18*0,150</t>
  </si>
  <si>
    <t>162301501</t>
  </si>
  <si>
    <t xml:space="preserve">Vodorovné přemístění smýcených křovin  do průměru kmene 100 mm na vzdálenost do 5 000 m</t>
  </si>
  <si>
    <t>1792655636</t>
  </si>
  <si>
    <t>5</t>
  </si>
  <si>
    <t>162701105</t>
  </si>
  <si>
    <t xml:space="preserve">Vodorovné přemístění výkopku nebo sypaniny po suchu  na obvyklém dopravním prostředku, bez naložení výkopku, avšak se složením bez rozhrnutí z horniny tř. 1 až 4 na vzdálenost přes 9 000 do 10 000 m</t>
  </si>
  <si>
    <t>980719026</t>
  </si>
  <si>
    <t>"Odvoz na deponii" Ornice</t>
  </si>
  <si>
    <t>6</t>
  </si>
  <si>
    <t>171201201</t>
  </si>
  <si>
    <t xml:space="preserve">Uložení sypaniny  na skládky</t>
  </si>
  <si>
    <t>-2025250383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</si>
  <si>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</si>
  <si>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</si>
  <si>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</si>
  <si>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</si>
  <si>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-1236711331</t>
  </si>
  <si>
    <t>"Odvoz na deponii" Ornice*1,85</t>
  </si>
  <si>
    <t>8</t>
  </si>
  <si>
    <t>181951101</t>
  </si>
  <si>
    <t xml:space="preserve">Úprava pláně vyrovnáním výškových rozdílů  v hornině tř. 1 až 4 bez zhutnění</t>
  </si>
  <si>
    <t>-461714783</t>
  </si>
  <si>
    <t>Ornice/0,150</t>
  </si>
  <si>
    <t>9</t>
  </si>
  <si>
    <t>184818239</t>
  </si>
  <si>
    <t>Ochrana kmene bedněním před poškozením stavebním provozem zřízení včetně odstranění výšky bednění do 2 m průměru kmene přes 1100 mm</t>
  </si>
  <si>
    <t>kus</t>
  </si>
  <si>
    <t>1142976589</t>
  </si>
  <si>
    <t>"Viz. B.1.1 Technická zpráva - ochrana stromu S44" 1</t>
  </si>
  <si>
    <t>Ostatní konstrukce a práce, bourání</t>
  </si>
  <si>
    <t>10</t>
  </si>
  <si>
    <t>919791013</t>
  </si>
  <si>
    <t>Montáž ochrany stromů v komunikaci s vnitřní litinovou nebo ocelovou výplní (mříží) se zabetonováním ocelového rámu, plochy přes 1 m2</t>
  </si>
  <si>
    <t>-1975467863</t>
  </si>
  <si>
    <t>"Instalace rabátka kolem lípy (S44) - pochozí mříž o průměru 2,3m" 1</t>
  </si>
  <si>
    <t>11</t>
  </si>
  <si>
    <t>M</t>
  </si>
  <si>
    <t>74910574R</t>
  </si>
  <si>
    <t>ochranná mříž litinová kruhová ke stromům 2400/1200 - 4 díly</t>
  </si>
  <si>
    <t>611466267</t>
  </si>
  <si>
    <t>12</t>
  </si>
  <si>
    <t>928902111</t>
  </si>
  <si>
    <t xml:space="preserve">Odstranění staniční tabule osazené  na sloupku jednoduchém</t>
  </si>
  <si>
    <t>256228950</t>
  </si>
  <si>
    <t>PSV</t>
  </si>
  <si>
    <t>Práce a dodávky PSV</t>
  </si>
  <si>
    <t>748</t>
  </si>
  <si>
    <t>Elektromontáže - osvětlovací zařízení a svítidla</t>
  </si>
  <si>
    <t>13</t>
  </si>
  <si>
    <t>748247335R</t>
  </si>
  <si>
    <t>Demontáž stožáru s výložníkem vč. betonové základu, odvozu a likvidace</t>
  </si>
  <si>
    <t>16</t>
  </si>
  <si>
    <t>-929079491</t>
  </si>
  <si>
    <t>P</t>
  </si>
  <si>
    <t>Poznámka k položce:_x000d_
Včetně demontáže svislého dopravního značení v místěch:_x000d_
 1) ul. Ječná - ve střední části parku v jižním chodníku_x000d_
 2) ve východní části KN - v západním chodníku (stožár bez výložníku)_x000d_
Součástí položky je i bourání betonového základu.</t>
  </si>
  <si>
    <t>749</t>
  </si>
  <si>
    <t>Elektromontáže - ostatní práce a konstrukce</t>
  </si>
  <si>
    <t>14</t>
  </si>
  <si>
    <t>749046804R</t>
  </si>
  <si>
    <t>Odstranění rozvodné skříně vč. betonového základu, odvozu a likvidace</t>
  </si>
  <si>
    <t>-1299673749</t>
  </si>
  <si>
    <t>Asfalt_vozovka_11S</t>
  </si>
  <si>
    <t>Asfaltová vozovka SMA 11S</t>
  </si>
  <si>
    <t>823</t>
  </si>
  <si>
    <t>Asfalt_vozovka_8NH</t>
  </si>
  <si>
    <t>Asfaltová vozovka SMA 8NH</t>
  </si>
  <si>
    <t>5855</t>
  </si>
  <si>
    <t>Chodník_drobná_žula</t>
  </si>
  <si>
    <t>Chodník dlážděný drobnou žulovou dlažbou</t>
  </si>
  <si>
    <t>2310</t>
  </si>
  <si>
    <t>Chodník_mramor</t>
  </si>
  <si>
    <t>Chodník mramorová dlažba</t>
  </si>
  <si>
    <t>126</t>
  </si>
  <si>
    <t>Chodník_slepecká_dla</t>
  </si>
  <si>
    <t>Chodník slepecká dlažba</t>
  </si>
  <si>
    <t>452,8</t>
  </si>
  <si>
    <t>Chodník_vápenec</t>
  </si>
  <si>
    <t>Chodník dlážděný vápencovou dlažbou</t>
  </si>
  <si>
    <t>2921,3</t>
  </si>
  <si>
    <t>Chodník_vysprávka</t>
  </si>
  <si>
    <t>Chodník vysprávka</t>
  </si>
  <si>
    <t>922</t>
  </si>
  <si>
    <t>SO 100 - Komunikace</t>
  </si>
  <si>
    <t>Obrubníky</t>
  </si>
  <si>
    <t>m</t>
  </si>
  <si>
    <t>1968,7</t>
  </si>
  <si>
    <t>Spáry</t>
  </si>
  <si>
    <t>1300</t>
  </si>
  <si>
    <t>Suť_beton</t>
  </si>
  <si>
    <t>Suť beton</t>
  </si>
  <si>
    <t>1554,38</t>
  </si>
  <si>
    <t>Suť_celkem</t>
  </si>
  <si>
    <t>Suť celkem</t>
  </si>
  <si>
    <t>8532,624</t>
  </si>
  <si>
    <t>Suť_kamenivo</t>
  </si>
  <si>
    <t>Suť kamenivo</t>
  </si>
  <si>
    <t>1896,58</t>
  </si>
  <si>
    <t>Suť_kusový_mat</t>
  </si>
  <si>
    <t>Suť kusový materiál</t>
  </si>
  <si>
    <t>1768,421</t>
  </si>
  <si>
    <t>Suť_živice</t>
  </si>
  <si>
    <t>Suť živice</t>
  </si>
  <si>
    <t>5079,04</t>
  </si>
  <si>
    <t>Vjezd_slepecká_dlaž</t>
  </si>
  <si>
    <t>Vjezd slepecká dlažba hladká</t>
  </si>
  <si>
    <t>7,8</t>
  </si>
  <si>
    <t>Vjezdy_drobná_žula</t>
  </si>
  <si>
    <t>Vjezdy drobná kostka - žula</t>
  </si>
  <si>
    <t>73</t>
  </si>
  <si>
    <t>Vozovka_vysprávka</t>
  </si>
  <si>
    <t>Vozovka vysprávka</t>
  </si>
  <si>
    <t>110</t>
  </si>
  <si>
    <t>Záliv_velká_dlažba</t>
  </si>
  <si>
    <t>Záliv z velkých žulových kostek</t>
  </si>
  <si>
    <t>115</t>
  </si>
  <si>
    <t>Žula_vozovka</t>
  </si>
  <si>
    <t>Vozovka žulová</t>
  </si>
  <si>
    <t>432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</si>
  <si>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</si>
  <si>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</si>
  <si>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</si>
  <si>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</si>
  <si>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113106111</t>
  </si>
  <si>
    <t>Rozebrání dlažeb komunikací pro pěší s přemístěním hmot na skládku na vzdálenost do 3 m nebo s naložením na dopravní prostředek s ložem z kameniva nebo živice a s jakoukoliv výplní spár ručně z mozaiky</t>
  </si>
  <si>
    <t>-1809934369</t>
  </si>
  <si>
    <t>"Drobná žulová kostka 12/12, případně 10/10" 70</t>
  </si>
  <si>
    <t>"Vápencová dlažba - mozaik tl. 60mm" 2220+25</t>
  </si>
  <si>
    <t>113106152</t>
  </si>
  <si>
    <t>Rozebrání dlažeb a dílců vozovek a ploch s přemístěním hmot na skládku na vzdálenost do 3 m nebo s naložením na dopravní prostředek, s jakoukoliv výplní spár ručně z velkých kostek s ložem ze živice</t>
  </si>
  <si>
    <t>-1770326271</t>
  </si>
  <si>
    <t>"Velká žulová kostka 15/17" 260+1,40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</si>
  <si>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</si>
  <si>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</si>
  <si>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-879161654</t>
  </si>
  <si>
    <t>"Vozovka - chodník" 393</t>
  </si>
  <si>
    <t>"Chodník - chodník" 5219</t>
  </si>
  <si>
    <t>"Dlažba - mozaika" 25</t>
  </si>
  <si>
    <t>"Vjezdy" 73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</si>
  <si>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</si>
  <si>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</si>
  <si>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1706700073</t>
  </si>
  <si>
    <t>"Dl. záliv" 115</t>
  </si>
  <si>
    <t>"Dlažba - voz. dlažba" 432</t>
  </si>
  <si>
    <t>113107130</t>
  </si>
  <si>
    <t>Odstranění podkladů nebo krytů ručně s přemístěním hmot na skládku na vzdálenost do 3 m nebo s naložením na dopravní prostředek z betonu prostého, o tl. vrstvy do 100 mm</t>
  </si>
  <si>
    <t>1697806269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</si>
  <si>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</si>
  <si>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</si>
  <si>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735689681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</si>
  <si>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</si>
  <si>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</si>
  <si>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1075664170</t>
  </si>
  <si>
    <t>"Frézování asfaltového krytu chodníku tl. 60mm" 3810</t>
  </si>
  <si>
    <t>113154365</t>
  </si>
  <si>
    <t xml:space="preserve">Frézování živičného podkladu nebo krytu  s naložením na dopravní prostředek plochy přes 1 000 do 10 000 m2 s překážkami v trase pruhu šířky přes 1 m do 2 m, tloušťky vrstvy 200 mm</t>
  </si>
  <si>
    <t>1091511114</t>
  </si>
  <si>
    <t>"Frézování asfaltového krytu ve vozovce tl. 120mm" 8015</t>
  </si>
  <si>
    <t>113201112</t>
  </si>
  <si>
    <t xml:space="preserve">Vytrhání obrub  s vybouráním lože, s přemístěním hmot na skládku na vzdálenost do 3 m nebo s naložením na dopravní prostředek silničních ležatých</t>
  </si>
  <si>
    <t>809906556</t>
  </si>
  <si>
    <t>"Obruby OP1" 957+3</t>
  </si>
  <si>
    <t>113202111</t>
  </si>
  <si>
    <t xml:space="preserve">Vytrhání obrub  s vybouráním lože, s přemístěním hmot na skládku na vzdálenost do 3 m nebo s naložením na dopravní prostředek z krajníků nebo obrubníků stojatých</t>
  </si>
  <si>
    <t>1922098237</t>
  </si>
  <si>
    <t>"Parkové kamenné obruby KS3" 316</t>
  </si>
  <si>
    <t>119001401</t>
  </si>
  <si>
    <t xml:space="preserve"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</si>
  <si>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-2077932593</t>
  </si>
  <si>
    <t>119001411</t>
  </si>
  <si>
    <t xml:space="preserve"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</si>
  <si>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110132313</t>
  </si>
  <si>
    <t>119001422</t>
  </si>
  <si>
    <t xml:space="preserve"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3 do 6 kabelů</t>
  </si>
  <si>
    <t>579927760</t>
  </si>
  <si>
    <t>119002121</t>
  </si>
  <si>
    <t>Pomocné konstrukce při zabezpečení výkopu vodorovné pochozí přechodová lávka délky do 2 m včetně zábradlí zřízení</t>
  </si>
  <si>
    <t>-1726030259</t>
  </si>
  <si>
    <t>119002122</t>
  </si>
  <si>
    <t>Pomocné konstrukce při zabezpečení výkopu vodorovné pochozí přechodová lávka délky do 2 m včetně zábradlí odstranění</t>
  </si>
  <si>
    <t>-1372392611</t>
  </si>
  <si>
    <t>119003131</t>
  </si>
  <si>
    <t>Pomocné konstrukce při zabezpečení výkopu svislé výstražná páska zřízení</t>
  </si>
  <si>
    <t>2139324409</t>
  </si>
  <si>
    <t>17</t>
  </si>
  <si>
    <t>119003132</t>
  </si>
  <si>
    <t>Pomocné konstrukce při zabezpečení výkopu svislé výstražná páska odstranění</t>
  </si>
  <si>
    <t>816865222</t>
  </si>
  <si>
    <t>Komunikace pozemní</t>
  </si>
  <si>
    <t>18</t>
  </si>
  <si>
    <t>564831111</t>
  </si>
  <si>
    <t xml:space="preserve">Podklad ze štěrkodrti ŠD  s rozprostřením a zhutněním, po zhutnění tl. 100 mm</t>
  </si>
  <si>
    <t>893117190</t>
  </si>
  <si>
    <t>"Chodník - dlážděný vápencovou mozaikou - včetně části s vyprávkou mozaiky" 2921,3</t>
  </si>
  <si>
    <t>19</t>
  </si>
  <si>
    <t>564851111</t>
  </si>
  <si>
    <t xml:space="preserve">Podklad ze štěrkodrti ŠD  s rozprostřením a zhutněním, po zhutnění tl. 150 mm</t>
  </si>
  <si>
    <t>515584387</t>
  </si>
  <si>
    <t>"Vjezdy - dlážděné malou žulovou dlažbou - odměřeno v Autocadu" 73</t>
  </si>
  <si>
    <t>"Chodník - dlážděnný žulovou dlažbou 4/6 - odměřeno v Autocadu" 1978+332</t>
  </si>
  <si>
    <t>"Chodník - mramorová štípaná dlažba - odměřeno v Autocadu" 126</t>
  </si>
  <si>
    <t>"Chodník - vysprávka povrchů - odměřeno v Autocadu" 922</t>
  </si>
  <si>
    <t>"Chodník - slepecká dlažba - hladká deska+mozaika s hmatnou úpravou" 180,40+272,4</t>
  </si>
  <si>
    <t>"Vjezd - slepecká dlažba - hladká deska" 7,80</t>
  </si>
  <si>
    <t>Vjezdy_drobná_žula+Chodník_drobná_žula+Chodník_mramor+Chodník_vysprávka+Chodník_slepecká_dla+Vjezd_slepecká_dlaž</t>
  </si>
  <si>
    <t>20</t>
  </si>
  <si>
    <t>564861111</t>
  </si>
  <si>
    <t xml:space="preserve">Podklad ze štěrkodrti ŠD  s rozprostřením a zhutněním, po zhutnění tl. 200 mm</t>
  </si>
  <si>
    <t>638124702</t>
  </si>
  <si>
    <t>"Vozovka dlážděná žulovou dlažbou" 432</t>
  </si>
  <si>
    <t>564871111</t>
  </si>
  <si>
    <t xml:space="preserve">Podklad ze štěrkodrti ŠD  s rozprostřením a zhutněním, po zhutnění tl. 250 mm</t>
  </si>
  <si>
    <t>-1391076539</t>
  </si>
  <si>
    <t>"Parkovací záliv - dlážděný velkou žulovou dlažbou - odměřeno v Autocadu" 115</t>
  </si>
  <si>
    <t>"Vozovka - vysprávka po překopech - odměřeno v Autocadu" 110</t>
  </si>
  <si>
    <t>Záliv_velká_dlažba+Vozovka_vysprávka</t>
  </si>
  <si>
    <t>22</t>
  </si>
  <si>
    <t>564911411</t>
  </si>
  <si>
    <t xml:space="preserve">Podklad nebo podsyp z asfaltového recyklátu  s rozprostřením a zhutněním, po zhutnění do tl. 50 mm</t>
  </si>
  <si>
    <t>-1071683840</t>
  </si>
  <si>
    <t>23</t>
  </si>
  <si>
    <t>565135111</t>
  </si>
  <si>
    <t xml:space="preserve">Asfaltový beton vrstva podkladní ACP 16 (obalované kamenivo střednězrnné - OKS)  s rozprostřením a zhutněním v pruhu šířky do 3 m, po zhutnění tl. 50 mm</t>
  </si>
  <si>
    <t>-1495298841</t>
  </si>
  <si>
    <t>"Sanaca 40% podkladních vrstev" (Asfalt_vozovka_8NH+Asfalt_vozovka_11S)*0,40</t>
  </si>
  <si>
    <t>24</t>
  </si>
  <si>
    <t>565165111R</t>
  </si>
  <si>
    <t xml:space="preserve">Asfaltový beton vrstva podkladní ACP 16+ (obalované kamenivo střednězrnné - OKS)  s rozprostřením a zhutněním v pruhu šířky do 3 m, po zhutnění tl. 80 mm</t>
  </si>
  <si>
    <t>-395686616</t>
  </si>
  <si>
    <t>25</t>
  </si>
  <si>
    <t>567121109</t>
  </si>
  <si>
    <t>Podklad ze směsi stmelené cementem SC bez dilatačních spár, s rozprostřením a zhutněním SC C 3/4 (SC I), po zhutnění tl. 100 mm</t>
  </si>
  <si>
    <t>509073859</t>
  </si>
  <si>
    <t>26</t>
  </si>
  <si>
    <t>567122111</t>
  </si>
  <si>
    <t>Podklad ze směsi stmelené cementem SC bez dilatačních spár, s rozprostřením a zhutněním SC C 8/10 (KSC I), po zhutnění do tl. 120 mm</t>
  </si>
  <si>
    <t>1146222555</t>
  </si>
  <si>
    <t>27</t>
  </si>
  <si>
    <t>567142111</t>
  </si>
  <si>
    <t>Podklad ze směsi stmelené cementem SC bez dilatačních spár, s rozprostřením a zhutněním SC C 8/10 (KSC I), po zhutnění tl. 210 mm</t>
  </si>
  <si>
    <t>-1066686718</t>
  </si>
  <si>
    <t>28</t>
  </si>
  <si>
    <t>573111112</t>
  </si>
  <si>
    <t>Postřik infiltrační PI z asfaltu silničního s posypem kamenivem, v množství 1,00 kg/m2</t>
  </si>
  <si>
    <t>-1997058700</t>
  </si>
  <si>
    <t>Poznámka k položce:_x000d_
C60BP3</t>
  </si>
  <si>
    <t>29</t>
  </si>
  <si>
    <t>573211107</t>
  </si>
  <si>
    <t>Postřik spojovací PS bez posypu kamenivem z asfaltu silničního, v množství 0,30 kg/m2</t>
  </si>
  <si>
    <t>606118956</t>
  </si>
  <si>
    <t>Poznámka k položce:_x000d_
C60BP6</t>
  </si>
  <si>
    <t>30</t>
  </si>
  <si>
    <t>576133111R</t>
  </si>
  <si>
    <t>Asfaltový koberec mastixový SMA 8NH se sníženou hlučností s rozprostřením a se zhutněním v pruhu šířky do 3 m, po zhutnění tl. 40 mm</t>
  </si>
  <si>
    <t>1524182181</t>
  </si>
  <si>
    <t>"Asfaltová vozovka - odměřeno v Autocadu" 5855</t>
  </si>
  <si>
    <t>31</t>
  </si>
  <si>
    <t>576133112R</t>
  </si>
  <si>
    <t>Asfaltový koberec mastixový SMA 11S se zvýšenou tuhostí s rozprostřením a se zhutněním v pruhu šířky do 3 m, po zhutnění tl. 40 mm</t>
  </si>
  <si>
    <t>1414097206</t>
  </si>
  <si>
    <t>"Asfaltová vozovka - odměřeno v Autocadu" 823</t>
  </si>
  <si>
    <t>32</t>
  </si>
  <si>
    <t>577133118R</t>
  </si>
  <si>
    <t xml:space="preserve">Asfaltový beton vrstva obrusná ACO 8CH  s rozprostřením a se zhutněním z nemodifikovaného asfaltu v pruhu šířky do 3 m, po zhutnění tl. 60 mm</t>
  </si>
  <si>
    <t>942502931</t>
  </si>
  <si>
    <t>33</t>
  </si>
  <si>
    <t>577134111</t>
  </si>
  <si>
    <t xml:space="preserve">Asfaltový beton vrstva obrusná ACO 11 (ABS)  s rozprostřením a se zhutněním z nemodifikovaného asfaltu v pruhu šířky do 3 m tř. I, po zhutnění tl. 40 mm</t>
  </si>
  <si>
    <t>-267612028</t>
  </si>
  <si>
    <t>34</t>
  </si>
  <si>
    <t>577155112</t>
  </si>
  <si>
    <t xml:space="preserve">Asfaltový beton vrstva ložní ACL 16 (ABH)  s rozprostřením a zhutněním z nemodifikovaného asfaltu v pruhu šířky do 3 m, po zhutnění tl. 60 mm</t>
  </si>
  <si>
    <t>-309877798</t>
  </si>
  <si>
    <t>35</t>
  </si>
  <si>
    <t>591111111</t>
  </si>
  <si>
    <t xml:space="preserve">Kladení dlažby z kostek  s provedením lože do tl. 50 mm, s vyplněním spár, s dvojím beraněním a se smetením přebytečného materiálu na krajnici velkých z kamene, do lože z kameniva těženého</t>
  </si>
  <si>
    <t>-1380206494</t>
  </si>
  <si>
    <t>36</t>
  </si>
  <si>
    <t>591211111</t>
  </si>
  <si>
    <t xml:space="preserve">Kladení dlažby z kostek  s provedením lože do tl. 50 mm, s vyplněním spár, s dvojím beraněním a se smetením přebytečného materiálu na krajnici drobných z kamene, do lože z kameniva těženého</t>
  </si>
  <si>
    <t>1337217920</t>
  </si>
  <si>
    <t>37</t>
  </si>
  <si>
    <t>591441111</t>
  </si>
  <si>
    <t xml:space="preserve">Kladení dlažby z mozaiky komunikací pro pěší  s vyplněním spár, s dvojím beraněním a se smetením přebytečného materiálu na vzdálenost do 3 m jednobarevné, s ložem tl. do 40 mm z cementové malty</t>
  </si>
  <si>
    <t>-327833728</t>
  </si>
  <si>
    <t>38</t>
  </si>
  <si>
    <t>58381005R</t>
  </si>
  <si>
    <t>kostka dlažební mozaika žula 4/6 šedá</t>
  </si>
  <si>
    <t>1335630158</t>
  </si>
  <si>
    <t>"Ztratné 2%" Chodník_drobná_žula*1,02</t>
  </si>
  <si>
    <t>39</t>
  </si>
  <si>
    <t>58381006R</t>
  </si>
  <si>
    <t>kostka dlažební mozaika štípaná mramor 4/6 tl. 60mm</t>
  </si>
  <si>
    <t>-178771165</t>
  </si>
  <si>
    <t>"Ztratné 2%" Chodník_mramor*1,02</t>
  </si>
  <si>
    <t>40</t>
  </si>
  <si>
    <t>591442111</t>
  </si>
  <si>
    <t xml:space="preserve">Kladení dlažby z mozaiky komunikací pro pěší  s vyplněním spár, s dvojím beraněním a se smetením přebytečného materiálu na vzdálenost do 3 m dvoubarevné a vícebarevné, s ložem tl. do 40 mm z cementové malty</t>
  </si>
  <si>
    <t>468161045</t>
  </si>
  <si>
    <t>41</t>
  </si>
  <si>
    <t>583815032R</t>
  </si>
  <si>
    <t>vápencová dlažba - mozaiková (2 barevné vzory) tl. 60mm</t>
  </si>
  <si>
    <t>1619705594</t>
  </si>
  <si>
    <t>"1t = 10m2, prořez 1,01" Chodník_vápenec*1,01</t>
  </si>
  <si>
    <t>42</t>
  </si>
  <si>
    <t>591442111R</t>
  </si>
  <si>
    <t xml:space="preserve">Kladení dlažby z koglomerované mozaiky komunikací pro pěší  s vyplněním spár, s dvojím beraněním a se smetením přebytečného materiálu na vzdálenost do 3 m dvoubarevné a vícebarevné, s ložem tl. do 40 mm z cementové malty</t>
  </si>
  <si>
    <t>-838756371</t>
  </si>
  <si>
    <t>"Slepecká dlažba vodící" 11</t>
  </si>
  <si>
    <t>43</t>
  </si>
  <si>
    <t>583162471R</t>
  </si>
  <si>
    <t>dlažba desková z umělého kamene reliéfní tl. 60 mm</t>
  </si>
  <si>
    <t>-1328509126</t>
  </si>
  <si>
    <t>"Chodník - slepecká dlažba - mozaika s hmatnou úpravou" 272,40</t>
  </si>
  <si>
    <t>44</t>
  </si>
  <si>
    <t>583162482R</t>
  </si>
  <si>
    <t>dlažba desková z umělého kamene hladká</t>
  </si>
  <si>
    <t>1376157416</t>
  </si>
  <si>
    <t>"Chodník - slepecká dlažba - hladká deska" 180,40</t>
  </si>
  <si>
    <t>45</t>
  </si>
  <si>
    <t>583162494R</t>
  </si>
  <si>
    <t>slepecká dlažba vodící VL70 - 95x200x75mm</t>
  </si>
  <si>
    <t>845819663</t>
  </si>
  <si>
    <t>Trubní vedení</t>
  </si>
  <si>
    <t>46</t>
  </si>
  <si>
    <t>878204117R</t>
  </si>
  <si>
    <t>Osazení poklopů šoupátkových plynovodních řadů včetně dodávky</t>
  </si>
  <si>
    <t>-1063635782</t>
  </si>
  <si>
    <t>"Plynovod - šoupě" 12</t>
  </si>
  <si>
    <t>47</t>
  </si>
  <si>
    <t>899311113</t>
  </si>
  <si>
    <t xml:space="preserve">Osazení ocelových nebo litinových poklopů s rámem na šachtách tunelové stoky  hmotnosti jednotlivě přes 100 do 150 kg</t>
  </si>
  <si>
    <t>350351893</t>
  </si>
  <si>
    <t>"Kanalizace PVK - poklop šachty" 13</t>
  </si>
  <si>
    <t>48</t>
  </si>
  <si>
    <t>28661769R</t>
  </si>
  <si>
    <t>poklop litonový DN400 pojezdový kruhový se znakem Praha</t>
  </si>
  <si>
    <t>-1022964616</t>
  </si>
  <si>
    <t>49</t>
  </si>
  <si>
    <t>899331111</t>
  </si>
  <si>
    <t xml:space="preserve">Výšková úprava uličního vstupu nebo vpusti do 200 mm  zvýšením poklopu</t>
  </si>
  <si>
    <t>1464921947</t>
  </si>
  <si>
    <t>Poznámka k položce:_x000d_
Jedná se o rektifikaci stávajících povrchových znaků - ať už zvýšením či snížením.</t>
  </si>
  <si>
    <t>"Rektifikace povrchových znaků - šachta kanalizace" 24</t>
  </si>
  <si>
    <t>"Rektifikace povrchových znaků - ostatní" 34</t>
  </si>
  <si>
    <t>50</t>
  </si>
  <si>
    <t>59224176.BTL</t>
  </si>
  <si>
    <t>prstenec betonový vyrovnávací TBW-Q 625/80/120 62,5x8x12 cm</t>
  </si>
  <si>
    <t>-1594154232</t>
  </si>
  <si>
    <t>51</t>
  </si>
  <si>
    <t>899401112</t>
  </si>
  <si>
    <t>Osazení poklopů litinových šoupátkových</t>
  </si>
  <si>
    <t>-1218812399</t>
  </si>
  <si>
    <t>"Vodovod PVK - šoupě" 9</t>
  </si>
  <si>
    <t>52</t>
  </si>
  <si>
    <t>42291352.VAG</t>
  </si>
  <si>
    <t>poklop litinový typ 504-šoupátkový</t>
  </si>
  <si>
    <t>1362724115</t>
  </si>
  <si>
    <t>53</t>
  </si>
  <si>
    <t>434038733221300000</t>
  </si>
  <si>
    <t>podkladová deska univerzální 3481 - pro šoupátka a arm.domov.přípojek pr. 340 mm</t>
  </si>
  <si>
    <t>-1681396775</t>
  </si>
  <si>
    <t>54</t>
  </si>
  <si>
    <t>899401113</t>
  </si>
  <si>
    <t>Osazení poklopů litinových hydrantových</t>
  </si>
  <si>
    <t>-1344789616</t>
  </si>
  <si>
    <t>"Vodovod PVK - hydrant" 8</t>
  </si>
  <si>
    <t>55</t>
  </si>
  <si>
    <t>42291452R</t>
  </si>
  <si>
    <t>poklop litinový - hydrantový DN 80</t>
  </si>
  <si>
    <t>-1394253202</t>
  </si>
  <si>
    <t>56</t>
  </si>
  <si>
    <t>434038733221300001</t>
  </si>
  <si>
    <t>Zemní souprava IS podkladová deska univerzální 3482 - pro podzemní hydranty 420x530 mm šedá</t>
  </si>
  <si>
    <t>22187306</t>
  </si>
  <si>
    <t>57</t>
  </si>
  <si>
    <t>899431111</t>
  </si>
  <si>
    <t xml:space="preserve">Výšková úprava uličního vstupu nebo vpusti do 200 mm  zvýšením krycího hrnce, šoupěte nebo hydrantu bez úpravy armatur</t>
  </si>
  <si>
    <t>-102708694</t>
  </si>
  <si>
    <t>"Rektifikace povrchový znaků - voda" 76</t>
  </si>
  <si>
    <t>58</t>
  </si>
  <si>
    <t>56230687R</t>
  </si>
  <si>
    <t>deska podkladová</t>
  </si>
  <si>
    <t>-1971978674</t>
  </si>
  <si>
    <t>59</t>
  </si>
  <si>
    <t>912111113R</t>
  </si>
  <si>
    <t xml:space="preserve">Montáž zábrany parkovací  tvaru sloupku nad výšky 800 mm přichycené šrouby</t>
  </si>
  <si>
    <t>-1643210338</t>
  </si>
  <si>
    <t>"Litinový zabraňovací sloupek" 15</t>
  </si>
  <si>
    <t>60</t>
  </si>
  <si>
    <t>74910748R</t>
  </si>
  <si>
    <t xml:space="preserve">sloupek parkovací litinový </t>
  </si>
  <si>
    <t>1374620581</t>
  </si>
  <si>
    <t>61</t>
  </si>
  <si>
    <t>914111111</t>
  </si>
  <si>
    <t xml:space="preserve">Montáž svislé dopravní značky základní  velikosti do 1 m2 objímkami na sloupky nebo konzoly</t>
  </si>
  <si>
    <t>563464596</t>
  </si>
  <si>
    <t>62</t>
  </si>
  <si>
    <t>40444174R</t>
  </si>
  <si>
    <t>značka dopravní svislá FeZn NK</t>
  </si>
  <si>
    <t>938337238</t>
  </si>
  <si>
    <t>63</t>
  </si>
  <si>
    <t>914111121</t>
  </si>
  <si>
    <t xml:space="preserve">Montáž svislé dopravní značky základní  velikosti do 2 m2 objímkami na sloupky nebo konzoly</t>
  </si>
  <si>
    <t>443374667</t>
  </si>
  <si>
    <t>64</t>
  </si>
  <si>
    <t>40445354R</t>
  </si>
  <si>
    <t>značka dopravní svislá reflexní AL - 3M 1000x1500 mm</t>
  </si>
  <si>
    <t>1375332177</t>
  </si>
  <si>
    <t>65</t>
  </si>
  <si>
    <t>914511111</t>
  </si>
  <si>
    <t xml:space="preserve">Montáž sloupku dopravních značek  délky do 3,5 m do betonového základu</t>
  </si>
  <si>
    <t>-554756715</t>
  </si>
  <si>
    <t>66</t>
  </si>
  <si>
    <t>40445230</t>
  </si>
  <si>
    <t>sloupek Zn pro dopravní značku D 70mm v 3,5m</t>
  </si>
  <si>
    <t>-1264613411</t>
  </si>
  <si>
    <t>67</t>
  </si>
  <si>
    <t>40445257</t>
  </si>
  <si>
    <t>upínací svorka na sloupek D 70 mm</t>
  </si>
  <si>
    <t>628640563</t>
  </si>
  <si>
    <t>68</t>
  </si>
  <si>
    <t>40445254</t>
  </si>
  <si>
    <t>víčko plastové na sloupek D 70mm</t>
  </si>
  <si>
    <t>-268176769</t>
  </si>
  <si>
    <t>69</t>
  </si>
  <si>
    <t>40445271</t>
  </si>
  <si>
    <t>retroreflexní fólie na sloupek 100x100mm</t>
  </si>
  <si>
    <t>1675061032</t>
  </si>
  <si>
    <t>70</t>
  </si>
  <si>
    <t>915111112</t>
  </si>
  <si>
    <t xml:space="preserve">Vodorovné dopravní značení stříkané barvou  dělící čára šířky 125 mm souvislá bílá retroreflexní</t>
  </si>
  <si>
    <t>1608330417</t>
  </si>
  <si>
    <t>"Dělící čára souvislá š. 125mm" 1125+14</t>
  </si>
  <si>
    <t>"Odpočet v ulici Resslova" -102</t>
  </si>
  <si>
    <t>71</t>
  </si>
  <si>
    <t>915111115R</t>
  </si>
  <si>
    <t>Vodorovné dopravní značení dělící čáry souvislé š 125 mm retroreflexní modrá barva</t>
  </si>
  <si>
    <t>-1256337697</t>
  </si>
  <si>
    <t>"Dělící čára souvislá š. 125mm - modrá zóna" 81</t>
  </si>
  <si>
    <t>72</t>
  </si>
  <si>
    <t>915111122</t>
  </si>
  <si>
    <t xml:space="preserve">Vodorovné dopravní značení stříkané barvou  dělící čára šířky 125 mm přerušovaná bílá retroreflexní</t>
  </si>
  <si>
    <t>87979356</t>
  </si>
  <si>
    <t>"Dělící čára přerušovaná š. 125mm" 920</t>
  </si>
  <si>
    <t>"Odpočet v ulici Resslova" -260</t>
  </si>
  <si>
    <t>915121112</t>
  </si>
  <si>
    <t xml:space="preserve">Vodorovné dopravní značení stříkané barvou  vodící čára bílá šířky 250 mm souvislá retroreflexní</t>
  </si>
  <si>
    <t>1950665382</t>
  </si>
  <si>
    <t>"Dělící čára souvislá š. 250mm" 415</t>
  </si>
  <si>
    <t>"Odpočet v ulici Resslova" -39</t>
  </si>
  <si>
    <t>74</t>
  </si>
  <si>
    <t>915121122</t>
  </si>
  <si>
    <t xml:space="preserve">Vodorovné dopravní značení stříkané barvou  vodící čára bílá šířky 250 mm přerušovaná retroreflexní</t>
  </si>
  <si>
    <t>-462269929</t>
  </si>
  <si>
    <t>"Dělící čára přerušovaná š. 250mm" 790</t>
  </si>
  <si>
    <t>"Odpočet v ulici Resslova" -89</t>
  </si>
  <si>
    <t>75</t>
  </si>
  <si>
    <t>915121134R</t>
  </si>
  <si>
    <t>916837179</t>
  </si>
  <si>
    <t>"Čára souvislá š. 2x250mm" 90*2</t>
  </si>
  <si>
    <t>"Odpočet v ulici Resslova" -37*2</t>
  </si>
  <si>
    <t>76</t>
  </si>
  <si>
    <t>915131112</t>
  </si>
  <si>
    <t xml:space="preserve">Vodorovné dopravní značení stříkané barvou  přechody pro chodce, šipky, symboly bílé retroreflexní</t>
  </si>
  <si>
    <t>-1589164199</t>
  </si>
  <si>
    <t>"Přechody pro chodce, dopravní stíny vč. odpočtu v ulici Resslova 52m" 386-52</t>
  </si>
  <si>
    <t>"Symbol cyklo - vyhrazený jízdní pruh" 54*1,0</t>
  </si>
  <si>
    <t>"Symbol ZTP" 7*1,0</t>
  </si>
  <si>
    <t>"Šipka RL" 66*1,0</t>
  </si>
  <si>
    <t>"Text Pozor tram" 14*1,0</t>
  </si>
  <si>
    <t>"Cyklopiktogram" 21*1,0</t>
  </si>
  <si>
    <t>77</t>
  </si>
  <si>
    <t>915131122R</t>
  </si>
  <si>
    <t>Vodorovné dopravní značení plošné červenou barvou</t>
  </si>
  <si>
    <t>759542894</t>
  </si>
  <si>
    <t>"Červená plocha pod cyklopiktogramem" 105</t>
  </si>
  <si>
    <t>78</t>
  </si>
  <si>
    <t>915132857R</t>
  </si>
  <si>
    <t>Vodorovné dopravní značení plošné pro slabozraké</t>
  </si>
  <si>
    <t>484401806</t>
  </si>
  <si>
    <t>Poznámka k položce:_x000d_
například typ MEDIALINE</t>
  </si>
  <si>
    <t>"Varovný pás MEDIALINE šířky 0,40m" 0,40*8,00</t>
  </si>
  <si>
    <t>"Signální pás MEDIALINE šířky 0,80m" 0,80*2,00</t>
  </si>
  <si>
    <t>79</t>
  </si>
  <si>
    <t>915231116</t>
  </si>
  <si>
    <t xml:space="preserve">Vodorovné dopravní značení stříkaným plastem  přechody pro chodce, šipky, symboly nápisy žluté retroreflexní</t>
  </si>
  <si>
    <t>796137828</t>
  </si>
  <si>
    <t>"Žluté zkříženéčáry - zákaz stání vozidel" 150</t>
  </si>
  <si>
    <t>80</t>
  </si>
  <si>
    <t>915321111</t>
  </si>
  <si>
    <t xml:space="preserve">Vodorovné značení předformovaným termoplastem  přechod pro chodce z pásů šířky 0,5 m</t>
  </si>
  <si>
    <t>-1224376506</t>
  </si>
  <si>
    <t>"Přechody pro chodce, dopravní stíny vč. odpočtu v ulici Resslova 52m2" 386-52</t>
  </si>
  <si>
    <t>81</t>
  </si>
  <si>
    <t>915321115</t>
  </si>
  <si>
    <t xml:space="preserve">Vodorovné značení předformovaným termoplastem  vodící pás pro slabozraké z 6 proužků</t>
  </si>
  <si>
    <t>-724782391</t>
  </si>
  <si>
    <t>"Vodící pás přechodu pro slabozraké vč. odpočtu v ulici Resslova" 100-25</t>
  </si>
  <si>
    <t>82</t>
  </si>
  <si>
    <t>915341112</t>
  </si>
  <si>
    <t xml:space="preserve">Vodorovné značení předformovaným termoplastem  šipky velikosti 2,5 m</t>
  </si>
  <si>
    <t>2073866843</t>
  </si>
  <si>
    <t>"Šipka RL vč. odpočtu v ulici Resslova 20kus" 66-20</t>
  </si>
  <si>
    <t>83</t>
  </si>
  <si>
    <t>915351111</t>
  </si>
  <si>
    <t xml:space="preserve">Vodorovné značení předformovaným termoplastem  písmena nebo číslice velikosti do 1 m</t>
  </si>
  <si>
    <t>-1074027064</t>
  </si>
  <si>
    <t>"Symbol cyklo - vyhrazený jízdní pruh vč. odpočtu v ulici Resslova 4kusy" 54-4</t>
  </si>
  <si>
    <t>84</t>
  </si>
  <si>
    <t>915351112</t>
  </si>
  <si>
    <t xml:space="preserve">Vodorovné značení předformovaným termoplastem  písmena nebo číslice velikosti do 2,5 m</t>
  </si>
  <si>
    <t>813657408</t>
  </si>
  <si>
    <t>"Symbol ZTP" 7</t>
  </si>
  <si>
    <t>"Text Pozor Tram vč. odpočtu v ulici Resslova 5 kusů" 14-5</t>
  </si>
  <si>
    <t>85</t>
  </si>
  <si>
    <t>915611111</t>
  </si>
  <si>
    <t xml:space="preserve">Předznačení pro vodorovné značení  stříkané barvou nebo prováděné z nátěrových hmot liniové dělicí čáry, vodicí proužky</t>
  </si>
  <si>
    <t>1736315642</t>
  </si>
  <si>
    <t>"Dělící čára souvislá š. 125mm vč. odpočtu v ulici Resslova 102m" (1125-102)+14</t>
  </si>
  <si>
    <t>"Dělící čára přerušovaná č. 125mm vč. odpočtu v ulici Resslova 260m" 920-260</t>
  </si>
  <si>
    <t>"Dělící čára přerušovaná č. 250mm vč. odpočtu v ulici Resslova 89m" 790-89</t>
  </si>
  <si>
    <t>"Dělící čára souvislá č. 250mm vč. odpočtu v ulici Resslova 39m" 415-39</t>
  </si>
  <si>
    <t>"Modrá zóna" 81</t>
  </si>
  <si>
    <t>"Čára souvislá š. 2x250mm vč. odpočtu v ulici Resslova 37m" (90-37)*2</t>
  </si>
  <si>
    <t>86</t>
  </si>
  <si>
    <t>915621111</t>
  </si>
  <si>
    <t xml:space="preserve">Předznačení pro vodorovné značení  stříkané barvou nebo prováděné z nátěrových hmot plošné šipky, symboly, nápisy</t>
  </si>
  <si>
    <t>1493186868</t>
  </si>
  <si>
    <t>"Žluté zkřížené čáry - zákaz stání vozidel" 150</t>
  </si>
  <si>
    <t>"Symbol ZTP" 7*1,02</t>
  </si>
  <si>
    <t>"Text Pozor Tram vč. odpočtu v ulici Resslova 5 kusů" (14-5)*2,5</t>
  </si>
  <si>
    <t>"Vodící pás přechodu pro slabozraké vč. odpočtu v ulici Resslova 25m" 100-25</t>
  </si>
  <si>
    <t>87</t>
  </si>
  <si>
    <t>916111113</t>
  </si>
  <si>
    <t xml:space="preserve">Osazení silniční obruby z dlažebních kostek v jedné řadě  s ložem tl. přes 50 do 100 mm, s vyplněním a zatřením spár cementovou maltou z velkých kostek s boční opěrou z betonu prostého tř. C 12/15, do lože z betonu prostého téže značky</t>
  </si>
  <si>
    <t>2046620619</t>
  </si>
  <si>
    <t>"Vjezdy - velké dlažební kostky v betonovém loži - dvoulinka VD160" 64</t>
  </si>
  <si>
    <t>"Lemování rabátka stromů - linka VD 15/17" 105</t>
  </si>
  <si>
    <t>88</t>
  </si>
  <si>
    <t>916111123</t>
  </si>
  <si>
    <t xml:space="preserve">Osazení silniční obruby z dlažebních kostek v jedné řadě  s ložem tl. přes 50 do 100 mm, s vyplněním a zatřením spár cementovou maltou z drobných kostek s boční opěrou z betonu prostého tř. C 12/15, do lože z betonu prostého téže značky</t>
  </si>
  <si>
    <t>666008018</t>
  </si>
  <si>
    <t>"Linka drobné žulové kostky v beton. loži na rozhraní povrchů" 90</t>
  </si>
  <si>
    <t>89</t>
  </si>
  <si>
    <t>916241113</t>
  </si>
  <si>
    <t>Osazení obrubníku kamenného se zřízením lože, s vyplněním a zatřením spár cementovou maltou ležatého s boční opěrou z betonu prostého, do lože z betonu prostého</t>
  </si>
  <si>
    <t>1621724621</t>
  </si>
  <si>
    <t>"OP1" 12+54+6,5+67+1249+130+12+54</t>
  </si>
  <si>
    <t>"OP3" 8,2</t>
  </si>
  <si>
    <t>"OP6" 54</t>
  </si>
  <si>
    <t>"KS3" 322</t>
  </si>
  <si>
    <t>90</t>
  </si>
  <si>
    <t>58380410</t>
  </si>
  <si>
    <t>OP1 - obrubník kamenný obloukový , žula, r=0,5÷1 m 32x24</t>
  </si>
  <si>
    <t>-1819510848</t>
  </si>
  <si>
    <t>91</t>
  </si>
  <si>
    <t>58380420</t>
  </si>
  <si>
    <t>OP1 - obrubník kamenný obloukový , žula, r=1÷3 m 32x24</t>
  </si>
  <si>
    <t>45748972</t>
  </si>
  <si>
    <t>92</t>
  </si>
  <si>
    <t>58380421</t>
  </si>
  <si>
    <t>OP1 - obrubník kamenný obloukový , žula, r=3÷5 m 32x24</t>
  </si>
  <si>
    <t>1139909560</t>
  </si>
  <si>
    <t>93</t>
  </si>
  <si>
    <t>58380440</t>
  </si>
  <si>
    <t>OP1 - obrubník kamenný obloukový , žula, r=5÷10 m 32x24</t>
  </si>
  <si>
    <t>-1087611997</t>
  </si>
  <si>
    <t>94</t>
  </si>
  <si>
    <t>58380002</t>
  </si>
  <si>
    <t>OP1 - obrubník kamenný přímý, žula 32x24</t>
  </si>
  <si>
    <t>-749672794</t>
  </si>
  <si>
    <t>1245+4+130</t>
  </si>
  <si>
    <t>95</t>
  </si>
  <si>
    <t>58380002R</t>
  </si>
  <si>
    <t>OP1 - obrubník kamenný přímý náběhový</t>
  </si>
  <si>
    <t>-654049631</t>
  </si>
  <si>
    <t>Poznámka k položce:_x000d_
Hmotnost: 200 kg/bm</t>
  </si>
  <si>
    <t>58380003R</t>
  </si>
  <si>
    <t>OP1 - obrubník kamenný 1/4 kruhová nájezdová ve vjezdech (1,50m)</t>
  </si>
  <si>
    <t>-46541419</t>
  </si>
  <si>
    <t>97</t>
  </si>
  <si>
    <t>58380004</t>
  </si>
  <si>
    <t>OP3 - obrubník kamenný přímý, žula, 25x20</t>
  </si>
  <si>
    <t>-1858753432</t>
  </si>
  <si>
    <t>98</t>
  </si>
  <si>
    <t>58380007</t>
  </si>
  <si>
    <t>OP6 - obrubník kamenný přímý, žula, 15x25</t>
  </si>
  <si>
    <t>-1300207748</t>
  </si>
  <si>
    <t>99</t>
  </si>
  <si>
    <t>58380001</t>
  </si>
  <si>
    <t>krajník silniční kamenný, žula 13x20 x 30-80</t>
  </si>
  <si>
    <t>-1407107993</t>
  </si>
  <si>
    <t>100</t>
  </si>
  <si>
    <t>916991121</t>
  </si>
  <si>
    <t xml:space="preserve">Lože pod obrubníky, krajníky nebo obruby z dlažebních kostek  z betonu prostého tř. C 16/20</t>
  </si>
  <si>
    <t>1722317485</t>
  </si>
  <si>
    <t>Obrubníky*0,30*0,30</t>
  </si>
  <si>
    <t>101</t>
  </si>
  <si>
    <t>919112232</t>
  </si>
  <si>
    <t xml:space="preserve">Řezání dilatačních spár v živičném krytu  vytvoření komůrky pro těsnící zálivku šířky 20 mm, hloubky 30 mm</t>
  </si>
  <si>
    <t>-206685751</t>
  </si>
  <si>
    <t>"Proříznutí spár" 1300</t>
  </si>
  <si>
    <t>102</t>
  </si>
  <si>
    <t>919122131</t>
  </si>
  <si>
    <t xml:space="preserve">Utěsnění dilatačních spár zálivkou za tepla  v cementobetonovém nebo živičném krytu včetně adhezního nátěru s těsnicím profilem pod zálivkou, pro komůrky šířky 20 mm, hloubky 30 mm</t>
  </si>
  <si>
    <t>8473610</t>
  </si>
  <si>
    <t>103</t>
  </si>
  <si>
    <t>919721223</t>
  </si>
  <si>
    <t>Geomříž pro vyztužení asfaltového povrchu ze skelných vláken s geotextilií, podélná pevnost v tahu 100 kN/m</t>
  </si>
  <si>
    <t>-533230676</t>
  </si>
  <si>
    <t>"Asfaltová vozovka - odměřeno z Autocadu" 3850</t>
  </si>
  <si>
    <t>104</t>
  </si>
  <si>
    <t>919731122</t>
  </si>
  <si>
    <t xml:space="preserve">Zarovnání styčné plochy podkladu nebo krytu podél vybourané části komunikace nebo zpevněné plochy  živičné tl. přes 50 do 100 mm</t>
  </si>
  <si>
    <t>-610362097</t>
  </si>
  <si>
    <t>105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</si>
  <si>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</si>
  <si>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</si>
  <si>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-1938201154</t>
  </si>
  <si>
    <t>106</t>
  </si>
  <si>
    <t>919735112</t>
  </si>
  <si>
    <t xml:space="preserve">Řezání stávajícího živičného krytu nebo podkladu  hloubky přes 50 do 100 mm</t>
  </si>
  <si>
    <t>1808255972</t>
  </si>
  <si>
    <t>107</t>
  </si>
  <si>
    <t>938624215R</t>
  </si>
  <si>
    <t>Demontáž stávajících košů vč. odvozu, uskladnění, zpětného dovozu a montáže</t>
  </si>
  <si>
    <t>-257885843</t>
  </si>
  <si>
    <t>108</t>
  </si>
  <si>
    <t>938624313R</t>
  </si>
  <si>
    <t>Demontáž označníku MHD vč. odvozu, uskladnění, zpětného dovozu a montáže</t>
  </si>
  <si>
    <t>-144289624</t>
  </si>
  <si>
    <t>109</t>
  </si>
  <si>
    <t>938908411</t>
  </si>
  <si>
    <t>Čištění vozovek splachováním vodou povrchu podkladu nebo krytu živičného, betonového nebo dlážděného</t>
  </si>
  <si>
    <t>-778452649</t>
  </si>
  <si>
    <t>(Asfalt_vozovka_8NH+Asfalt_vozovka_11S)*0,65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</si>
  <si>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</si>
  <si>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</si>
  <si>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-942373966</t>
  </si>
  <si>
    <t>Asfalt_vozovka_8NH+Asfalt_vozovka_11S</t>
  </si>
  <si>
    <t>111</t>
  </si>
  <si>
    <t>945235187R</t>
  </si>
  <si>
    <t>Úprava anglického dvorku u fasád objektů</t>
  </si>
  <si>
    <t>-1727720331</t>
  </si>
  <si>
    <t>112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</si>
  <si>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</si>
  <si>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</si>
  <si>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-1400163631</t>
  </si>
  <si>
    <t>113</t>
  </si>
  <si>
    <t>966006132</t>
  </si>
  <si>
    <t xml:space="preserve">Odstranění dopravních nebo orientačních značek se sloupkem  s uložením hmot na vzdálenost do 20 m nebo s naložením na dopravní prostředek, se zásypem jam a jeho zhutněním s betonovou patkou</t>
  </si>
  <si>
    <t>1350310654</t>
  </si>
  <si>
    <t>114</t>
  </si>
  <si>
    <t>966006211</t>
  </si>
  <si>
    <t xml:space="preserve">Odstranění (demontáž) svislých dopravních značek  s odklizením materiálu na skládku na vzdálenost do 20 m nebo s naložením na dopravní prostředek ze sloupů, sloupků nebo konzol</t>
  </si>
  <si>
    <t>-383076399</t>
  </si>
  <si>
    <t>966007121</t>
  </si>
  <si>
    <t xml:space="preserve">Odstranění vodorovného dopravního značení frézováním  značeného plastem čáry šířky do 125 mm</t>
  </si>
  <si>
    <t>-631050701</t>
  </si>
  <si>
    <t>"Odstranění VDZ liniové - vč. ochranného nátěru" 1210</t>
  </si>
  <si>
    <t>"Odpočet v ulici Resslova" -480</t>
  </si>
  <si>
    <t>116</t>
  </si>
  <si>
    <t>966007123</t>
  </si>
  <si>
    <t xml:space="preserve">Odstranění vodorovného dopravního značení frézováním  značeného plastem plošného</t>
  </si>
  <si>
    <t>1518282852</t>
  </si>
  <si>
    <t>"Odstranění VDZ plošné - vč. ochranného nátěru" 62+4</t>
  </si>
  <si>
    <t>"Odpočet v ulici Resslova" -45</t>
  </si>
  <si>
    <t>117</t>
  </si>
  <si>
    <t>979024441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</si>
  <si>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zahradních</t>
  </si>
  <si>
    <t>-2109388597</t>
  </si>
  <si>
    <t>"OP1" 960</t>
  </si>
  <si>
    <t>"KS3" 316</t>
  </si>
  <si>
    <t>118</t>
  </si>
  <si>
    <t>979071112</t>
  </si>
  <si>
    <t xml:space="preserve">Očištění vybouraných dlažebních kostek  od spojovacího materiálu, s uložením očištěných kostek na skládku, s odklizením odpadových hmot na hromady a s odklizením vybouraných kostek na vzdálenost do 3 m velkých, s původním vyplněním spár živicí nebo cementovou maltou</t>
  </si>
  <si>
    <t>-629214008</t>
  </si>
  <si>
    <t>261,400</t>
  </si>
  <si>
    <t>119</t>
  </si>
  <si>
    <t>979071131</t>
  </si>
  <si>
    <t xml:space="preserve">Očištění vybouraných dlažebních kostek  od spojovacího materiálu, s uložením očištěných kostek na skládku, s odklizením odpadových hmot na hromady a s odklizením vybouraných kostek na vzdálenost do 3 m mozaikových, s původním vyplněním spár kamenivem těženým nebo cementovou maltou</t>
  </si>
  <si>
    <t>-989607598</t>
  </si>
  <si>
    <t>2315</t>
  </si>
  <si>
    <t>997</t>
  </si>
  <si>
    <t>Přesun sutě</t>
  </si>
  <si>
    <t>120</t>
  </si>
  <si>
    <t>997002511</t>
  </si>
  <si>
    <t xml:space="preserve">Vodorovné přemístění suti a vybouraných hmot  bez naložení, se složením a hrubým urovnáním na vzdálenost do 1 km</t>
  </si>
  <si>
    <t>847508794</t>
  </si>
  <si>
    <t>121</t>
  </si>
  <si>
    <t>997002519</t>
  </si>
  <si>
    <t xml:space="preserve">Vodorovné přemístění suti a vybouraných hmot  bez naložení, se složením a hrubým urovnáním Příplatek k ceně za každý další i započatý 1 km přes 1 km</t>
  </si>
  <si>
    <t>1549831507</t>
  </si>
  <si>
    <t>"Skládka ve vzdálenosti 10km" Suť_celkem*9</t>
  </si>
  <si>
    <t>122</t>
  </si>
  <si>
    <t>997002611</t>
  </si>
  <si>
    <t xml:space="preserve">Nakládání suti a vybouraných hmot na dopravní prostředek  pro vodorovné přemístění</t>
  </si>
  <si>
    <t>-1717309392</t>
  </si>
  <si>
    <t>"Suť živice" 4103,680+975,360</t>
  </si>
  <si>
    <t>"Suť beton" 201,500+1352,880</t>
  </si>
  <si>
    <t>"Suť kamenivo" 1655,900+240,680</t>
  </si>
  <si>
    <t>"Odstraněné značky a sloupky" 2,132+0,492</t>
  </si>
  <si>
    <t>Suť_celkem+Suť_kusový_mat</t>
  </si>
  <si>
    <t>123</t>
  </si>
  <si>
    <t>997221561</t>
  </si>
  <si>
    <t xml:space="preserve">Vodorovná doprava suti  bez naložení, ale se složením a s hrubým urovnáním z kusových materiálů, na vzdálenost do 1 km</t>
  </si>
  <si>
    <t>-2118329445</t>
  </si>
  <si>
    <t>"Dlažba - mozaika" 650,515</t>
  </si>
  <si>
    <t>"Dlažba - velké kostky" 132,007</t>
  </si>
  <si>
    <t>"Obruby - OP1" 278,400</t>
  </si>
  <si>
    <t>"Obruby - KS3" 64,78</t>
  </si>
  <si>
    <t>"Zábradlí" 3,028</t>
  </si>
  <si>
    <t>"Naložení kostek 15/17 a 10/10 ve skladu TSK" 552,470+73,73+12,802+0,689</t>
  </si>
  <si>
    <t>124</t>
  </si>
  <si>
    <t>997221569</t>
  </si>
  <si>
    <t xml:space="preserve">Vodorovná doprava suti  bez naložení, ale se složením a s hrubým urovnáním Příplatek k ceně za každý další i započatý 1 km přes 1 km</t>
  </si>
  <si>
    <t>-577510751</t>
  </si>
  <si>
    <t>"Sklad investora ve vzdálenosti 10km" Suť_kusový_mat*9</t>
  </si>
  <si>
    <t>125</t>
  </si>
  <si>
    <t>997221815</t>
  </si>
  <si>
    <t>Poplatek za uložení stavebního odpadu na skládce (skládkovné) z prostého betonu zatříděného do Katalogu odpadů pod kódem 170 101</t>
  </si>
  <si>
    <t>1540980046</t>
  </si>
  <si>
    <t>997221855</t>
  </si>
  <si>
    <t>-171065139</t>
  </si>
  <si>
    <t>127</t>
  </si>
  <si>
    <t>997223845</t>
  </si>
  <si>
    <t>Poplatek za uložení stavebního odpadu na skládce (skládkovné) asfaltového bez obsahu dehtu zatříděného do Katalogu odpadů pod kódem 170 302</t>
  </si>
  <si>
    <t>-200808422</t>
  </si>
  <si>
    <t>998</t>
  </si>
  <si>
    <t>Přesun hmot</t>
  </si>
  <si>
    <t>128</t>
  </si>
  <si>
    <t>998225111</t>
  </si>
  <si>
    <t xml:space="preserve">Přesun hmot pro komunikace s krytem z kameniva, monolitickým betonovým nebo živičným  dopravní vzdálenost do 200 m jakékoliv délky objektu</t>
  </si>
  <si>
    <t>-25600952</t>
  </si>
  <si>
    <t>129</t>
  </si>
  <si>
    <t>998225191</t>
  </si>
  <si>
    <t xml:space="preserve">Přesun hmot pro komunikace s krytem z kameniva, monolitickým betonovým nebo živičným  Příplatek k ceně za zvětšený přesun přes vymezenou největší dopravní vzdálenost do 1000 m</t>
  </si>
  <si>
    <t>834103256</t>
  </si>
  <si>
    <t>130</t>
  </si>
  <si>
    <t>998229111</t>
  </si>
  <si>
    <t>Přesun hmot ruční pro pozemní komunikace s naložením a složením na vzdálenost do 50 m, s krytem z kameniva, monolitickým betonovým nebo živičným</t>
  </si>
  <si>
    <t>-1876768135</t>
  </si>
  <si>
    <t>Bednění_desek</t>
  </si>
  <si>
    <t>Bednění základových desek</t>
  </si>
  <si>
    <t>55,047</t>
  </si>
  <si>
    <t>Boxy_do4</t>
  </si>
  <si>
    <t>Pažící boxy do hloubky 4m</t>
  </si>
  <si>
    <t>30,702</t>
  </si>
  <si>
    <t>Boxy_do6</t>
  </si>
  <si>
    <t>Pažící boxy do hloubky 6m</t>
  </si>
  <si>
    <t>505,018</t>
  </si>
  <si>
    <t>Délka_potrubí</t>
  </si>
  <si>
    <t>Délka potrubí</t>
  </si>
  <si>
    <t>87,5</t>
  </si>
  <si>
    <t>Hloubení_jam</t>
  </si>
  <si>
    <t>Hloubení jam</t>
  </si>
  <si>
    <t>44,063</t>
  </si>
  <si>
    <t>Hloubení_jam_3_ruč</t>
  </si>
  <si>
    <t>Hloubení jam třída těžitelnosti 3 - ručně</t>
  </si>
  <si>
    <t>0,881</t>
  </si>
  <si>
    <t>Hloubení_jam_3_stroj</t>
  </si>
  <si>
    <t>Hloubení jam třída těžitelnosti 3 - strojně</t>
  </si>
  <si>
    <t>3,525</t>
  </si>
  <si>
    <t>SO 300 - Objekty odvodnění</t>
  </si>
  <si>
    <t>Hloubení_jam_4_ručně</t>
  </si>
  <si>
    <t>Hloubení jam třída těžitelnosti 4 - ručně</t>
  </si>
  <si>
    <t>5,288</t>
  </si>
  <si>
    <t>Hloubení_jam_4_stroj</t>
  </si>
  <si>
    <t>Hloubení jam třída těžitelnosti 4 - strojně</t>
  </si>
  <si>
    <t>21,15</t>
  </si>
  <si>
    <t>Hloubení_jam_5_ručně</t>
  </si>
  <si>
    <t>Hloubení jam třída těžitelnosti 5 - ručně</t>
  </si>
  <si>
    <t>2,644</t>
  </si>
  <si>
    <t>Hloubení_jam_5_stroj</t>
  </si>
  <si>
    <t>Hloubení jam třída těžitelnosti 5 - strojně</t>
  </si>
  <si>
    <t>10,575</t>
  </si>
  <si>
    <t>Hloubení_rýh</t>
  </si>
  <si>
    <t>Hloubení rýh</t>
  </si>
  <si>
    <t>436,514</t>
  </si>
  <si>
    <t>Hloubení_rýh_3_ručně</t>
  </si>
  <si>
    <t>Hloubení rýh třída těžitelnosti 3 - ručně</t>
  </si>
  <si>
    <t>8,73</t>
  </si>
  <si>
    <t>Hloubení_rýh_3_stroj</t>
  </si>
  <si>
    <t>Hloubení rýh třída těžitelnosti 3 - strojně</t>
  </si>
  <si>
    <t>34,921</t>
  </si>
  <si>
    <t>Hloubení_rýh_4_ručně</t>
  </si>
  <si>
    <t>Hloubení rýh třída těžitelnosti 4 - ručně</t>
  </si>
  <si>
    <t>52,382</t>
  </si>
  <si>
    <t>Hloubení_rýh_4_stroj</t>
  </si>
  <si>
    <t>Hloubení rýh třída těžitelnosti 4 - strojně</t>
  </si>
  <si>
    <t>209,527</t>
  </si>
  <si>
    <t>Hloubení_rýh_5_ručně</t>
  </si>
  <si>
    <t>Hloubení rýh třída těžitelnosti 5 - ručně</t>
  </si>
  <si>
    <t>26,191</t>
  </si>
  <si>
    <t>Hloubení_rýh_5_stroj</t>
  </si>
  <si>
    <t>Hloubení rýh třída těžitelnosti 5 - strojně</t>
  </si>
  <si>
    <t>104,763</t>
  </si>
  <si>
    <t>Obetonování_potrubí</t>
  </si>
  <si>
    <t>Obetonování potrubí</t>
  </si>
  <si>
    <t>64,278</t>
  </si>
  <si>
    <t>Obsyp</t>
  </si>
  <si>
    <t>Obsyp potrubí</t>
  </si>
  <si>
    <t>32,34</t>
  </si>
  <si>
    <t>Pažení_jam</t>
  </si>
  <si>
    <t>Pažení jam do hloubky 4m</t>
  </si>
  <si>
    <t>90,5</t>
  </si>
  <si>
    <t>Podkladní_deska</t>
  </si>
  <si>
    <t>Podkadní deska</t>
  </si>
  <si>
    <t>10,983</t>
  </si>
  <si>
    <t>Rozepření_jam</t>
  </si>
  <si>
    <t>Rozepření jam</t>
  </si>
  <si>
    <t>56,563</t>
  </si>
  <si>
    <t>Sedlové_lože</t>
  </si>
  <si>
    <t>Sedlové lože</t>
  </si>
  <si>
    <t>21,418</t>
  </si>
  <si>
    <t>Skládka_1_4</t>
  </si>
  <si>
    <t>Výkopek na skládku třída těžitelnosti 1-4</t>
  </si>
  <si>
    <t>403,684</t>
  </si>
  <si>
    <t>Skládka_5_7</t>
  </si>
  <si>
    <t>Výkopek na skládku třída těžitelnosti 5-7</t>
  </si>
  <si>
    <t>173,008</t>
  </si>
  <si>
    <t>3,771</t>
  </si>
  <si>
    <t>Šířka_rýhy</t>
  </si>
  <si>
    <t>Šířka rýhy</t>
  </si>
  <si>
    <t>1,4</t>
  </si>
  <si>
    <t>Tl_kom</t>
  </si>
  <si>
    <t>Tloušťka komunikace</t>
  </si>
  <si>
    <t>0,5</t>
  </si>
  <si>
    <t>Zásyp</t>
  </si>
  <si>
    <t>Zásyp rýh</t>
  </si>
  <si>
    <t>343,935</t>
  </si>
  <si>
    <t xml:space="preserve">    2 - Zakládání</t>
  </si>
  <si>
    <t xml:space="preserve">    3 - Svislé a kompletní konstrukce</t>
  </si>
  <si>
    <t xml:space="preserve">    4 - Vodorovné konstrukce</t>
  </si>
  <si>
    <t>115001104</t>
  </si>
  <si>
    <t>Převedení vody potrubím průměru DN přes 250 do 300</t>
  </si>
  <si>
    <t>-1552664162</t>
  </si>
  <si>
    <t>115101201</t>
  </si>
  <si>
    <t>Čerpání vody na dopravní výšku do 10 m s uvažovaným průměrným přítokem do 500 l/min</t>
  </si>
  <si>
    <t>hod</t>
  </si>
  <si>
    <t>1812019460</t>
  </si>
  <si>
    <t>11*10*12</t>
  </si>
  <si>
    <t>115108111</t>
  </si>
  <si>
    <t xml:space="preserve">Pohotovost záložního čerpadla popř. čerpací soupravy při čerpání vody ze štol  na dopravní výšku do 20 m</t>
  </si>
  <si>
    <t>den</t>
  </si>
  <si>
    <t>102655588</t>
  </si>
  <si>
    <t>11*10</t>
  </si>
  <si>
    <t>1072520952</t>
  </si>
  <si>
    <t>-1288343422</t>
  </si>
  <si>
    <t>-427274977</t>
  </si>
  <si>
    <t>130001101</t>
  </si>
  <si>
    <t xml:space="preserve">Příplatek k cenám hloubených vykopávek za ztížení vykopávky  v blízkosti podzemního vedení nebo výbušnin pro jakoukoliv třídu horniny</t>
  </si>
  <si>
    <t>-1973394922</t>
  </si>
  <si>
    <t>"Šířka rýhy" 1,400</t>
  </si>
  <si>
    <t>"Odpočet tl. komunikace - viz. B.3.1. Technická zpráva" 0,500</t>
  </si>
  <si>
    <t xml:space="preserve">UV přípojky - délka přípojek uvažována dle B.3.3. Tabulka UV </t>
  </si>
  <si>
    <t>"UV15" 5,20*Šířka_rýhy*(5,350-Tl_kom)</t>
  </si>
  <si>
    <t>"UV08" 5,30*Šířka_rýhy*(4,580-Tl_kom)</t>
  </si>
  <si>
    <t>"UV09" 8,90*Šířka_rýhy*(4,600-Tl_kom)</t>
  </si>
  <si>
    <t>"UV20" 6,40*Šířka_rýhy*(4,780-Tl_kom)</t>
  </si>
  <si>
    <t>"UV21" 9,40*Šířka_rýhy*(4,740-Tl_kom)</t>
  </si>
  <si>
    <t>"UV24" 9,40*Šířka_rýhy*(4,510-Tl_kom)</t>
  </si>
  <si>
    <t>"UV23" 6,30*Šířka_rýhy*(4,730-Tl_kom)</t>
  </si>
  <si>
    <t>"UV25" 5,10*Šířka_rýhy*(4,500-Tl_kom)</t>
  </si>
  <si>
    <t>"UV34" 5,40*Šířka_rýhy*(3,010-Tl_kom)</t>
  </si>
  <si>
    <t>"UV30" 7,20*Šířka_rýhy*(4,000-Tl_kom)</t>
  </si>
  <si>
    <t>"UV28" 8,40*Šířka_rýhy*(4,990-Tl_kom)</t>
  </si>
  <si>
    <t>Jámy pro bezvýkopovou technologii - oprava robotem</t>
  </si>
  <si>
    <t>2,5*2,5*(1,70+2,55+1,50+2,50+4*0,20-4*Tl_kom)</t>
  </si>
  <si>
    <t>"Hloubení rýh třída těžitelnosti 3 - 10% strojně - 80%" Hloubení_rýh*0,10*0,80</t>
  </si>
  <si>
    <t>"Hloubení rýh třída těžitelnosti 3 - 10% ručně - 20%" Hloubení_rýh*0,10*0,20</t>
  </si>
  <si>
    <t>"Hloubení rýh třída těžitelnosti 4 - 60% strojně - 80%" Hloubení_rýh*0,60*0,80</t>
  </si>
  <si>
    <t>"Hloubení rýh třída těžitelnosti 4 - 60% ručně - 20%" Hloubení_rýh*0,60*0,20</t>
  </si>
  <si>
    <t>"Hloubení rýh třída těžitelnosti 5 - 30% strojně - 80%" Hloubení_rýh*0,30*0,80</t>
  </si>
  <si>
    <t>"Hloubení rýh třída těžitelnosti 5 - 30% ručně - 20%" Hloubení_rýh*0,30*0,20</t>
  </si>
  <si>
    <t>"Hloubení jam třída těžitelnosti 3 - 10% strojně - 80%" Hloubení_jam*0,10*0,80</t>
  </si>
  <si>
    <t>"Hloubení jam třída těžitelnosti 3 - 10% ručně - 20%" Hloubení_jam*0,10*0,20</t>
  </si>
  <si>
    <t>"Hloubení jam třída těžitelnosti 4 - 60% strojně - 80%" Hloubení_jam*0,60*0,80</t>
  </si>
  <si>
    <t>"Hloubení jam třída těžitelnosti 4 - 60% ručně - 20%" Hloubení_jam*0,60*0,20</t>
  </si>
  <si>
    <t>"Hloubení jam třída těžitelnosti 5 - 30% strojně - 80%" Hloubení_jam*0,30*0,80</t>
  </si>
  <si>
    <t>"Hloubení jam třída těžitelnosti 5 - 30% ručně - 20%" Hloubení_jam*0,30*0,20</t>
  </si>
  <si>
    <t>(Hloubení_rýh_3_stroj+Hloubení_rýh_4_stroj+Hloubení_rýh_5_stroj+Hloubení_jam_3_stroj+Hloubení_jam_4_stroj+Hloubení_jam_5_stroj)*0,60</t>
  </si>
  <si>
    <t>131201201</t>
  </si>
  <si>
    <t xml:space="preserve">Hloubení zapažených jam a zářezů  s urovnáním dna do předepsaného profilu a spádu v hornině tř. 3 do 100 m3</t>
  </si>
  <si>
    <t>546939247</t>
  </si>
  <si>
    <t>131201209</t>
  </si>
  <si>
    <t xml:space="preserve">Hloubení zapažených jam a zářezů  s urovnáním dna do předepsaného profilu a spádu Příplatek k cenám za lepivost horniny tř. 3</t>
  </si>
  <si>
    <t>791512507</t>
  </si>
  <si>
    <t>Hloubení_jam_3_stroj*0,50</t>
  </si>
  <si>
    <t>131203102</t>
  </si>
  <si>
    <t xml:space="preserve">Hloubení zapažených i nezapažených jam ručním nebo pneumatickým nářadím  s urovnáním dna do předepsaného profilu a spádu v horninách tř. 3 nesoudržných</t>
  </si>
  <si>
    <t>114573586</t>
  </si>
  <si>
    <t>131203109</t>
  </si>
  <si>
    <t xml:space="preserve">Hloubení zapažených i nezapažených jam ručním nebo pneumatickým nářadím  s urovnáním dna do předepsaného profilu a spádu v horninách tř. 3 Příplatek k cenám za lepivost horniny tř. 3</t>
  </si>
  <si>
    <t>1904283708</t>
  </si>
  <si>
    <t>Hloubení_jam_3_ruč*0,50</t>
  </si>
  <si>
    <t>131301201</t>
  </si>
  <si>
    <t xml:space="preserve">Hloubení zapažených jam a zářezů  s urovnáním dna do předepsaného profilu a spádu v hornině tř. 4 do 100 m3</t>
  </si>
  <si>
    <t>-738759683</t>
  </si>
  <si>
    <t>131301209</t>
  </si>
  <si>
    <t xml:space="preserve">Hloubení zapažených jam a zářezů  s urovnáním dna do předepsaného profilu a spádu Příplatek k cenám za lepivost horniny tř. 4</t>
  </si>
  <si>
    <t>54762492</t>
  </si>
  <si>
    <t>Hloubení_jam_4_stroj*0,50</t>
  </si>
  <si>
    <t>131303102</t>
  </si>
  <si>
    <t xml:space="preserve">Hloubení zapažených i nezapažených jam ručním nebo pneumatickým nářadím  s urovnáním dna do předepsaného profilu a spádu v horninách tř. 4 nesoudržných</t>
  </si>
  <si>
    <t>1006067809</t>
  </si>
  <si>
    <t>131303109</t>
  </si>
  <si>
    <t xml:space="preserve">Hloubení zapažených i nezapažených jam ručním nebo pneumatickým nářadím  s urovnáním dna do předepsaného profilu a spádu v horninách tř. 4 Příplatek k cenám za lepivost horniny tř. 4</t>
  </si>
  <si>
    <t>-939042052</t>
  </si>
  <si>
    <t>Hloubení_jam_4_ručně*0,50</t>
  </si>
  <si>
    <t>131401201</t>
  </si>
  <si>
    <t xml:space="preserve">Hloubení zapažených jam a zářezů  s urovnáním dna do předepsaného profilu a spádu v hornině tř. 5 do 100 m3</t>
  </si>
  <si>
    <t>-779345811</t>
  </si>
  <si>
    <t>131403102</t>
  </si>
  <si>
    <t xml:space="preserve">Hloubení zapažených i nezapažených jam ručním nebo pneumatickým nářadím  s urovnáním dna do předepsaného profilu a spádu v horninách tř. 5 nesoudržných</t>
  </si>
  <si>
    <t>-1337148213</t>
  </si>
  <si>
    <t>132201201</t>
  </si>
  <si>
    <t xml:space="preserve">Hloubení zapažených i nezapažených rýh šířky přes 600 do 2 000 mm  s urovnáním dna do předepsaného profilu a spádu v hornině tř. 3 do 100 m3</t>
  </si>
  <si>
    <t>-2135229843</t>
  </si>
  <si>
    <t>132201209</t>
  </si>
  <si>
    <t xml:space="preserve">Hloubení zapažených i nezapažených rýh šířky přes 600 do 2 000 mm  s urovnáním dna do předepsaného profilu a spádu v hornině tř. 3 Příplatek k cenám za lepivost horniny tř. 3</t>
  </si>
  <si>
    <t>-912042992</t>
  </si>
  <si>
    <t>Hloubení_rýh_3_stroj*0,50</t>
  </si>
  <si>
    <t>132212202</t>
  </si>
  <si>
    <t xml:space="preserve">Hloubení zapažených i nezapažených rýh šířky přes 600 do 2 000 mm ručním nebo pneumatickým nářadím  s urovnáním dna do předepsaného profilu a spádu v horninách tř. 3 nesoudržných</t>
  </si>
  <si>
    <t>1722637788</t>
  </si>
  <si>
    <t>132212209</t>
  </si>
  <si>
    <t xml:space="preserve">Hloubení zapažených i nezapažených rýh šířky přes 600 do 2 000 mm ručním nebo pneumatickým nářadím  s urovnáním dna do předepsaného profilu a spádu v horninách tř. 3 Příplatek k cenám za lepivost horniny tř. 3</t>
  </si>
  <si>
    <t>481470949</t>
  </si>
  <si>
    <t>Hloubení_rýh_3_ručně*0,50</t>
  </si>
  <si>
    <t>132301202</t>
  </si>
  <si>
    <t xml:space="preserve">Hloubení zapažených i nezapažených rýh šířky přes 600 do 2 000 mm  s urovnáním dna do předepsaného profilu a spádu v hornině tř. 4 přes 100 do 1 000 m3</t>
  </si>
  <si>
    <t>1880955924</t>
  </si>
  <si>
    <t>132301209</t>
  </si>
  <si>
    <t xml:space="preserve">Hloubení zapažených i nezapažených rýh šířky přes 600 do 2 000 mm  s urovnáním dna do předepsaného profilu a spádu v hornině tř. 4 Příplatek k cenám za lepivost horniny tř. 4</t>
  </si>
  <si>
    <t>897996608</t>
  </si>
  <si>
    <t>Hloubení_rýh_4_stroj*0,50</t>
  </si>
  <si>
    <t>132312202</t>
  </si>
  <si>
    <t xml:space="preserve">Hloubení zapažených i nezapažených rýh šířky přes 600 do 2 000 mm ručním nebo pneumatickým nářadím  s urovnáním dna do předepsaného profilu a spádu v horninách tř. 4 nesoudržných</t>
  </si>
  <si>
    <t>456278442</t>
  </si>
  <si>
    <t>132312209</t>
  </si>
  <si>
    <t xml:space="preserve">Hloubení zapažených i nezapažených rýh šířky přes 600 do 2 000 mm ručním nebo pneumatickým nářadím  s urovnáním dna do předepsaného profilu a spádu v horninách tř. 4 Příplatek k cenám za lepivost horniny tř. 4</t>
  </si>
  <si>
    <t>1264321357</t>
  </si>
  <si>
    <t>Hloubení_rýh_4_ručně*0,50</t>
  </si>
  <si>
    <t>138401201</t>
  </si>
  <si>
    <t>Dolamování zapažených nebo nezapažených hloubených vykopávek v horninách tř. 5 až 7 s použitím pneum s příp. nutným přemístěním výkopku ve výkopišti, bez naložení rýh, ve vrstvě tl. do 500 mm v hornině tř. 5</t>
  </si>
  <si>
    <t>-344419721</t>
  </si>
  <si>
    <t>151101201</t>
  </si>
  <si>
    <t xml:space="preserve">Zřízení pažení stěn výkopu bez rozepření nebo vzepření  příložné, hloubky do 4 m</t>
  </si>
  <si>
    <t>-2005709931</t>
  </si>
  <si>
    <t>2,5*4*(1,70+2,55+1,50+2,50+4*0,20)</t>
  </si>
  <si>
    <t>151101211</t>
  </si>
  <si>
    <t xml:space="preserve">Odstranění pažení stěn výkopu  s uložením pažin na vzdálenost do 3 m od okraje výkopu příložné, hloubky do 4 m</t>
  </si>
  <si>
    <t>-928768809</t>
  </si>
  <si>
    <t>151101301</t>
  </si>
  <si>
    <t xml:space="preserve">Zřízení rozepření zapažených stěn výkopů  s potřebným přepažováním při roubení příložném, hloubky do 4 m</t>
  </si>
  <si>
    <t>-420159795</t>
  </si>
  <si>
    <t>2,5*2,5*(1,70+2,55+1,50+2,50+4*0,20)</t>
  </si>
  <si>
    <t>151101311</t>
  </si>
  <si>
    <t xml:space="preserve">Odstranění rozepření stěn výkopů  s uložením materiálu na vzdálenost do 3 m od okraje výkopu roubení příložného, hloubky do 4 m</t>
  </si>
  <si>
    <t>1861146714</t>
  </si>
  <si>
    <t>151401501</t>
  </si>
  <si>
    <t xml:space="preserve">Přepažování rozepření zapažených stěn výkopů  při roubení příložném, hloubky do 4 m</t>
  </si>
  <si>
    <t>1501019897</t>
  </si>
  <si>
    <t>151811132</t>
  </si>
  <si>
    <t>Zřízení pažicích boxů pro pažení a rozepření stěn rýh podzemního vedení hloubka výkopu do 4 m, šířka přes 1,2 do 2,5 m</t>
  </si>
  <si>
    <t>1385195834</t>
  </si>
  <si>
    <t>UV přípojky - délka přípojek uvažována dle B.3.3. Tabulka UV - vodorovná část</t>
  </si>
  <si>
    <t>"UV34" 5,10*3,010*2</t>
  </si>
  <si>
    <t>151811142</t>
  </si>
  <si>
    <t>Zřízení pažicích boxů pro pažení a rozepření stěn rýh podzemního vedení hloubka výkopu přes 4 do 6 m, šířka přes 1,2 do 2,5 m</t>
  </si>
  <si>
    <t>766812386</t>
  </si>
  <si>
    <t>"UV15" 1,60*5,350*2</t>
  </si>
  <si>
    <t>"UV08" 3,00*4,580*2</t>
  </si>
  <si>
    <t>"UV09" 8,30*4,600*2</t>
  </si>
  <si>
    <t>"UV20" 4,20*4,780*2</t>
  </si>
  <si>
    <t>"UV21" 8,60*4,740*2</t>
  </si>
  <si>
    <t>"UV24" 8,80*4,510*2</t>
  </si>
  <si>
    <t>"UV23" 4,00*4,730*2</t>
  </si>
  <si>
    <t>"UV25" 2,70*4,500*2</t>
  </si>
  <si>
    <t>"UV30" 6,50*4,000*2</t>
  </si>
  <si>
    <t>"UV28" 6,90*4,990*2</t>
  </si>
  <si>
    <t>151811212R</t>
  </si>
  <si>
    <t>Pažicí boxy pro pažení a rozepření stěn rýh podzemního vedení těžké Příplatek za první a každý další den zapažení 1 m2 výkopu k ceně 151 81-1112</t>
  </si>
  <si>
    <t>-334382431</t>
  </si>
  <si>
    <t>"Předpoklad - doba realizace - 14 dní přípojka" Boxy_do4*14</t>
  </si>
  <si>
    <t>151811222R</t>
  </si>
  <si>
    <t>Pažicí boxy pro pažení a rozepření stěn rýh podzemního vedení těžké Příplatek za první a každý další den zapažení 1 m2 výkopu k ceně 151 81-1122</t>
  </si>
  <si>
    <t>248191749</t>
  </si>
  <si>
    <t>"Předpoklad - doba realizace - 14 dní přípojka - obrátkovost 60%" Boxy_do6*11*14/6</t>
  </si>
  <si>
    <t>151811232</t>
  </si>
  <si>
    <t>Odstranění pažicích boxů pro pažení a rozepření stěn rýh podzemního vedení hloubka výkopu do 4 m, šířka přes 1,2 do 2,5 m</t>
  </si>
  <si>
    <t>-1874523951</t>
  </si>
  <si>
    <t>151811242</t>
  </si>
  <si>
    <t>Odstranění pažicích boxů pro pažení a rozepření stěn rýh podzemního vedení hloubka výkopu přes 4 do 6 m, šířka přes 1,2 do 2,5 m</t>
  </si>
  <si>
    <t>-1242138787</t>
  </si>
  <si>
    <t>161101103</t>
  </si>
  <si>
    <t xml:space="preserve">Svislé přemístění výkopku  bez naložení do dopravní nádoby avšak s vyprázdněním dopravní nádoby na hromadu nebo do dopravního prostředku z horniny tř. 1 až 4, při hloubce výkopu přes 4 do 6 m</t>
  </si>
  <si>
    <t>-2039076517</t>
  </si>
  <si>
    <t>Koeficient nakypření 1,20</t>
  </si>
  <si>
    <t>Hloubení_rýh_3_stroj*1,20</t>
  </si>
  <si>
    <t>Hloubení_rýh_4_stroj*1,20</t>
  </si>
  <si>
    <t>Hloubení_jam_3_stroj*1,20</t>
  </si>
  <si>
    <t>Hloubení_jam_4_stroj*1,20</t>
  </si>
  <si>
    <t>161101153</t>
  </si>
  <si>
    <t xml:space="preserve">Svislé přemístění výkopku  bez naložení do dopravní nádoby avšak s vyprázdněním dopravní nádoby na hromadu nebo do dopravního prostředku z horniny tř. 5 až 7, při hloubce výkopu přes 4 do 6 m</t>
  </si>
  <si>
    <t>1757291023</t>
  </si>
  <si>
    <t>Hloubení_rýh_5_stroj*1,20</t>
  </si>
  <si>
    <t>Hloubení_jam_5_stroj*1,20</t>
  </si>
  <si>
    <t>162301101</t>
  </si>
  <si>
    <t xml:space="preserve">Vodorovné přemístění výkopku nebo sypaniny po suchu  na obvyklém dopravním prostředku, bez naložení výkopku, avšak se složením bez rozhrnutí z horniny tř. 1 až 4 na vzdálenost přes 50 do 500 m</t>
  </si>
  <si>
    <t>-1365385829</t>
  </si>
  <si>
    <t>"Vnitrostaveništní doprava" Obsyp+Zásyp</t>
  </si>
  <si>
    <t>1948288551</t>
  </si>
  <si>
    <t>Hloubení_rýh_3_ručně*1,20</t>
  </si>
  <si>
    <t>Hloubení_rýh_4_ručně*1,20</t>
  </si>
  <si>
    <t>Hloubení_jam_3_ruč*1,20</t>
  </si>
  <si>
    <t>Hloubení_jam_4_ručně*1,20</t>
  </si>
  <si>
    <t>162701155</t>
  </si>
  <si>
    <t xml:space="preserve">Vodorovné přemístění výkopku nebo sypaniny po suchu  na obvyklém dopravním prostředku, bez naložení výkopku, avšak se složením bez rozhrnutí z horniny tř. 5 až 7 na vzdálenost přes 9 000 do 10 000 m</t>
  </si>
  <si>
    <t>1098144613</t>
  </si>
  <si>
    <t>Hloubení_rýh_5_ručně*1,20</t>
  </si>
  <si>
    <t>Hloubení_jam_5_ručně*1,20</t>
  </si>
  <si>
    <t>167101102</t>
  </si>
  <si>
    <t xml:space="preserve">Nakládání, skládání a překládání neulehlého výkopku nebo sypaniny  nakládání, množství přes 100 m3, z hornin tř. 1 až 4</t>
  </si>
  <si>
    <t>1839520841</t>
  </si>
  <si>
    <t>1506956523</t>
  </si>
  <si>
    <t>-207998967</t>
  </si>
  <si>
    <t>Skládka_1_4*1,85</t>
  </si>
  <si>
    <t>Skládka_5_7*1,85</t>
  </si>
  <si>
    <t>174101101</t>
  </si>
  <si>
    <t xml:space="preserve">Zásyp sypaninou z jakékoliv horniny  s uložením výkopku ve vrstvách se zhutněním jam, šachet, rýh nebo kolem objektů v těchto vykopávkách</t>
  </si>
  <si>
    <t>-1089086381</t>
  </si>
  <si>
    <t>-Podkladní_deska</t>
  </si>
  <si>
    <t>-Sedlové_lože</t>
  </si>
  <si>
    <t>-Obsyp</t>
  </si>
  <si>
    <t>-Obetonování_potrubí</t>
  </si>
  <si>
    <t>"Odpočet potrubí" -3,14*0,100*0,100*Délka_potrubí</t>
  </si>
  <si>
    <t>"Odpočet UV" -0,50*0,50*1,30*15</t>
  </si>
  <si>
    <t>58344171</t>
  </si>
  <si>
    <t>štěrkodrť frakce 0-32</t>
  </si>
  <si>
    <t>765866560</t>
  </si>
  <si>
    <t>Zásyp*2,01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</si>
  <si>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</si>
  <si>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</si>
  <si>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-1358650123</t>
  </si>
  <si>
    <t>"UV15" 5,20*Šířka_rýhy*0,300</t>
  </si>
  <si>
    <t>"UV08" 5,30*Šířka_rýhy*0,300</t>
  </si>
  <si>
    <t>"UV09" 8,90*Šířka_rýhy*0,300</t>
  </si>
  <si>
    <t>"UV20" 6,40*Šířka_rýhy*0,300</t>
  </si>
  <si>
    <t>"UV21" 9,40*Šířka_rýhy*0,300</t>
  </si>
  <si>
    <t>"UV24" 9,40*Šířka_rýhy*0,300</t>
  </si>
  <si>
    <t>"UV23" 6,30*Šířka_rýhy*0,300</t>
  </si>
  <si>
    <t>"UV25" 5,10*Šířka_rýhy*0,300</t>
  </si>
  <si>
    <t>"UV34" 5,40*Šířka_rýhy*0,300</t>
  </si>
  <si>
    <t>"UV30" 7,20*Šířka_rýhy*0,300</t>
  </si>
  <si>
    <t>"UV28" 8,40*Šířka_rýhy*0,300</t>
  </si>
  <si>
    <t>58337302</t>
  </si>
  <si>
    <t>štěrkopísek frakce 0/16</t>
  </si>
  <si>
    <t>1128265300</t>
  </si>
  <si>
    <t>Obsyp*2,01</t>
  </si>
  <si>
    <t>176101113R</t>
  </si>
  <si>
    <t>Výplň potrubí l do 200 m cementopopílkovou suspenzí</t>
  </si>
  <si>
    <t>-355354445</t>
  </si>
  <si>
    <t>"Dle TZ - rušená 7x UV" 3,14*0,100*0,100*7,5*7</t>
  </si>
  <si>
    <t>181951102</t>
  </si>
  <si>
    <t xml:space="preserve">Úprava pláně vyrovnáním výškových rozdílů  v hornině tř. 1 až 4 se zhutněním</t>
  </si>
  <si>
    <t>559818548</t>
  </si>
  <si>
    <t>"UV15" 1,60*Šířka_rýhy</t>
  </si>
  <si>
    <t>"UV08" 3,00*Šířka_rýhy</t>
  </si>
  <si>
    <t>"UV09" 8,30*Šířka_rýhy</t>
  </si>
  <si>
    <t>"UV20" 4,20*Šířka_rýhy</t>
  </si>
  <si>
    <t>"UV21" 8,60*Šířka_rýhy</t>
  </si>
  <si>
    <t>"UV24" 8,80*Šířka_rýhy</t>
  </si>
  <si>
    <t>"UV23" 4,00*Šířka_rýhy</t>
  </si>
  <si>
    <t>"UV25" 2,70*Šířka_rýhy</t>
  </si>
  <si>
    <t>"UV34" 5,10*Šířka_rýhy</t>
  </si>
  <si>
    <t>"UV30" 6,50*Šířka_rýhy</t>
  </si>
  <si>
    <t>"UV28" 6,90*Šířka_rýhy</t>
  </si>
  <si>
    <t>"Stávající uliční vpusti - oprava robotem - bezvýkopová technologie" 2,50*2,50*4</t>
  </si>
  <si>
    <t>Zakládání</t>
  </si>
  <si>
    <t>273354111</t>
  </si>
  <si>
    <t>Bednění základových konstrukcí desek zřízení</t>
  </si>
  <si>
    <t>631527522</t>
  </si>
  <si>
    <t>"UV15" 1,60*(0,100+0,195)*2</t>
  </si>
  <si>
    <t>"UV08" 3,00*(0,100+0,195)*2</t>
  </si>
  <si>
    <t>"UV09" 8,30*(0,100+0,195)*2</t>
  </si>
  <si>
    <t>"UV20" 4,20*(0,100+0,195)*2</t>
  </si>
  <si>
    <t>"UV21" 8,60*(0,100+0,195)*2</t>
  </si>
  <si>
    <t>"UV24" 8,80*(0,100+0,195)*2</t>
  </si>
  <si>
    <t>"UV23" 4,00*(0,100+0,195)*2</t>
  </si>
  <si>
    <t>"UV25" 2,70*(0,100+0,195)*2</t>
  </si>
  <si>
    <t>"UV34" 5,10*(0,100+0,195)*2</t>
  </si>
  <si>
    <t>"UV30" 6,50*(0,100+0,195)*2</t>
  </si>
  <si>
    <t>"UV28" 6,90*(0,100+0,195)*2</t>
  </si>
  <si>
    <t>"Stávající uliční vpusti - oprava robotem - bezvýkopová technologie" (3,0+3,0+2,0+2,5)*(0,100+0,195)*2</t>
  </si>
  <si>
    <t>"Bednění čel při realizace podkladní desek a sedel na 2 části v rýze" Šířka_rýhy*(0,100+0,195)*3*11</t>
  </si>
  <si>
    <t>273354211</t>
  </si>
  <si>
    <t>Bednění základových konstrukcí desek odstranění bednění</t>
  </si>
  <si>
    <t>-552263822</t>
  </si>
  <si>
    <t>Svislé a kompletní konstrukce</t>
  </si>
  <si>
    <t>359901211</t>
  </si>
  <si>
    <t>Monitoring stok (kamerový systém) jakékoli výšky nová kanalizace</t>
  </si>
  <si>
    <t>864167115</t>
  </si>
  <si>
    <t>"Nové UV" Délka_potrubí</t>
  </si>
  <si>
    <t>"Oprava UV bezvýkopovou technologií" 5,0+5,0+3,3+3,8</t>
  </si>
  <si>
    <t>Vodorovné konstrukce</t>
  </si>
  <si>
    <t>452311141</t>
  </si>
  <si>
    <t>Podkladní a zajišťovací konstrukce z betonu prostého v otevřeném výkopu desky pod potrubí, stoky a drobné objekty z betonu tř. C 16/20</t>
  </si>
  <si>
    <t>1608649769</t>
  </si>
  <si>
    <t>Poznámka k položce:_x000d_
Podkladní desky budou provedeny z betonu C16/20 XC2.</t>
  </si>
  <si>
    <t>"Podkladní desky tl. 100mm"</t>
  </si>
  <si>
    <t>"UV15" 1,60*Šířka_rýhy*0,100</t>
  </si>
  <si>
    <t>"UV08" 3,00*Šířka_rýhy*0,100</t>
  </si>
  <si>
    <t>"UV09" 8,30*Šířka_rýhy*0,100</t>
  </si>
  <si>
    <t>"UV20" 4,20*Šířka_rýhy*0,100</t>
  </si>
  <si>
    <t>"UV21" 8,60*Šířka_rýhy*0,100</t>
  </si>
  <si>
    <t>"UV24" 8,80*Šířka_rýhy*0,100</t>
  </si>
  <si>
    <t>"UV23" 4,00*Šířka_rýhy*0,100</t>
  </si>
  <si>
    <t>"UV25" 2,70*Šířka_rýhy*0,100</t>
  </si>
  <si>
    <t>"UV34" 5,10*Šířka_rýhy*0,100</t>
  </si>
  <si>
    <t>"UV30" 6,50*Šířka_rýhy*0,100</t>
  </si>
  <si>
    <t>"UV28" 6,90*Šířka_rýhy*0,100</t>
  </si>
  <si>
    <t>"Stávající uliční vpusti - oprava robotem - bezvýkopová technologie" (3,0+3,0+2,0+2,5)*2,500*0,100</t>
  </si>
  <si>
    <t>452312141</t>
  </si>
  <si>
    <t>Podkladní a zajišťovací konstrukce z betonu prostého v otevřeném výkopu sedlové lože pod potrubí z betonu tř. C 16/20</t>
  </si>
  <si>
    <t>2138115641</t>
  </si>
  <si>
    <t>Poznámka k položce:_x000d_
Sedlové lože bude provedeno z betonu C16/20 XC2.</t>
  </si>
  <si>
    <t>"UV15" 1,60*Šířka_rýhy*(0,100+0,095)</t>
  </si>
  <si>
    <t>"UV08" 3,00*Šířka_rýhy*(0,100+0,095)</t>
  </si>
  <si>
    <t>"UV09" 8,30*Šířka_rýhy*(0,100+0,095)</t>
  </si>
  <si>
    <t>"UV20" 4,20*Šířka_rýhy*(0,100+0,095)</t>
  </si>
  <si>
    <t>"UV21" 8,60*Šířka_rýhy*(0,100+0,095)</t>
  </si>
  <si>
    <t>"UV24" 8,80*Šířka_rýhy*(0,100+0,095)</t>
  </si>
  <si>
    <t>"UV23" 4,00*Šířka_rýhy*(0,100+0,095)</t>
  </si>
  <si>
    <t>"UV25" 2,70*Šířka_rýhy*(0,100+0,095)</t>
  </si>
  <si>
    <t>"UV34" 5,10*Šířka_rýhy*(0,100+0,095)</t>
  </si>
  <si>
    <t>"UV30" 6,50*Šířka_rýhy*(0,100+0,095)</t>
  </si>
  <si>
    <t>"UV28" 6,90*Šířka_rýhy*(0,100+0,095)</t>
  </si>
  <si>
    <t>"Stávající uliční vpusti - oprava robotem - bezvýkopová technologie" (3,0+3,0+2,0+2,5)*2,500*(0,100+0,095)</t>
  </si>
  <si>
    <t>831262191</t>
  </si>
  <si>
    <t xml:space="preserve">Montáž potrubí z trub kameninových  hrdlových s integrovaným těsněním Příplatek k cenám za práce v otevřeném výkopu ve sklonu přes 20 %, pro DN od 100 do 300</t>
  </si>
  <si>
    <t>1983120091</t>
  </si>
  <si>
    <t>"Stávající uliční vpusti - oprava robotem - bezvýkopová technologie" 3,0+3,0+2,0+2,5</t>
  </si>
  <si>
    <t>831352121</t>
  </si>
  <si>
    <t xml:space="preserve">Montáž potrubí z trub kameninových  hrdlových s integrovaným těsněním v otevřeném výkopu ve sklonu do 20 % DN 200</t>
  </si>
  <si>
    <t>1038272103</t>
  </si>
  <si>
    <t>59710702R</t>
  </si>
  <si>
    <t>trouba kameninová glazovaná pouze uvnitř DN 250mm L2,50m spojovací systém C Třida 160</t>
  </si>
  <si>
    <t>-1044782970</t>
  </si>
  <si>
    <t>"Ztratné 1,5%" (Délka_potrubí+10,50)*1,015</t>
  </si>
  <si>
    <t>837352221</t>
  </si>
  <si>
    <t xml:space="preserve">Montáž kameninových tvarovek na potrubí z trub kameninových  v otevřeném výkopu s integrovaným těsněním jednoosých DN 200</t>
  </si>
  <si>
    <t>-277865033</t>
  </si>
  <si>
    <t>"11x UV" 11*4</t>
  </si>
  <si>
    <t>"Stávající uliční vpusti - oprava robotem - bezvýkopová technologie" 4*2</t>
  </si>
  <si>
    <t>59710986</t>
  </si>
  <si>
    <t>koleno kameninové glazované DN 200 45° spojovací systém F tř. 160</t>
  </si>
  <si>
    <t>-1502892196</t>
  </si>
  <si>
    <t>59710966</t>
  </si>
  <si>
    <t>koleno kameninové glazované DN 200 30° spojovací systém F tř. 160</t>
  </si>
  <si>
    <t>-870007004</t>
  </si>
  <si>
    <t>59710946</t>
  </si>
  <si>
    <t>koleno kameninové glazované DN 200 15° spojovací systém F tř. 160</t>
  </si>
  <si>
    <t>1963777479</t>
  </si>
  <si>
    <t>837425247R</t>
  </si>
  <si>
    <t>Výsek a montáž sedlové tvarovky na stoce ZCI</t>
  </si>
  <si>
    <t>1779997364</t>
  </si>
  <si>
    <t>59711705R</t>
  </si>
  <si>
    <t>odbočka kameninová glazovaná jednoduchá kolmá DN 200/150 L50cm spojovací systém F/F tř.160/-</t>
  </si>
  <si>
    <t>1543087998</t>
  </si>
  <si>
    <t>839674241R</t>
  </si>
  <si>
    <t>Zazdění prostupů na rušených uličních vpustech</t>
  </si>
  <si>
    <t>-849822419</t>
  </si>
  <si>
    <t>845302665R</t>
  </si>
  <si>
    <t>Napojení drenážního potrubí DN 100 do uličních vpustí</t>
  </si>
  <si>
    <t>-1409297170</t>
  </si>
  <si>
    <t>Poznámka k položce:_x000d_
Drenáž DN 100 z komunikační pláně. Drenáž je součástí objektu SO 100 Komunikace.</t>
  </si>
  <si>
    <t>892032114R</t>
  </si>
  <si>
    <t>Oprava robotem DN 200 - oprava netěsného spoje</t>
  </si>
  <si>
    <t>-1468658051</t>
  </si>
  <si>
    <t>"UV14-S" 3,0</t>
  </si>
  <si>
    <t>"UV27-S" 3,0</t>
  </si>
  <si>
    <t>"UV31-S" 3,0</t>
  </si>
  <si>
    <t>"UV33-S" 2,0</t>
  </si>
  <si>
    <t>892032123R</t>
  </si>
  <si>
    <t>-244465304</t>
  </si>
  <si>
    <t>"UV14-S" 5,0</t>
  </si>
  <si>
    <t>"UV27-S" 5,0</t>
  </si>
  <si>
    <t>"UV31-S" 3,3</t>
  </si>
  <si>
    <t>"UV33-S" 3,8</t>
  </si>
  <si>
    <t>892352121</t>
  </si>
  <si>
    <t>Tlakové zkoušky vzduchem těsnícími vaky ucpávkovými DN 200</t>
  </si>
  <si>
    <t>úsek</t>
  </si>
  <si>
    <t>1119826941</t>
  </si>
  <si>
    <t>"Nové UV" 11</t>
  </si>
  <si>
    <t>"Oprava UV bezvýkopovou technologií" 4</t>
  </si>
  <si>
    <t>895941311</t>
  </si>
  <si>
    <t xml:space="preserve">Zřízení vpusti kanalizační  uliční z betonových dílců typ UVB-50</t>
  </si>
  <si>
    <t>842756416</t>
  </si>
  <si>
    <t>59223357.CB</t>
  </si>
  <si>
    <t>dno betonové s odtokem 1d DN 200</t>
  </si>
  <si>
    <t>-324407170</t>
  </si>
  <si>
    <t>59223358.CB</t>
  </si>
  <si>
    <t>středová skruž betonová 6b výšky 195mm</t>
  </si>
  <si>
    <t>-1024580229</t>
  </si>
  <si>
    <t>59223359.CB</t>
  </si>
  <si>
    <t>horní skruž betonová 5c výšky 195mm</t>
  </si>
  <si>
    <t>-1156891612</t>
  </si>
  <si>
    <t>59223360.CB</t>
  </si>
  <si>
    <t>vyrovnávací prstenec betonový výšky 60mm</t>
  </si>
  <si>
    <t>-1201393392</t>
  </si>
  <si>
    <t>59223361.CB</t>
  </si>
  <si>
    <t>prstenec betonový pro uchycení koše výšky 170mm</t>
  </si>
  <si>
    <t>230401847</t>
  </si>
  <si>
    <t>59223362.CB</t>
  </si>
  <si>
    <t>-214127600</t>
  </si>
  <si>
    <t>59223363.CB</t>
  </si>
  <si>
    <t>kalový koš DIN 4052, tvar A4 výšky 600mm</t>
  </si>
  <si>
    <t>-978167640</t>
  </si>
  <si>
    <t>59223401R</t>
  </si>
  <si>
    <t>rám zabetonovaný DIN 19583-9 530/406 mm historický</t>
  </si>
  <si>
    <t>-259925213</t>
  </si>
  <si>
    <t>59223402R</t>
  </si>
  <si>
    <t>mříž M1 D400 DIN 19583-13 470/560mm historická</t>
  </si>
  <si>
    <t>1032405834</t>
  </si>
  <si>
    <t>899623151</t>
  </si>
  <si>
    <t>Obetonování potrubí nebo zdiva stok betonem prostým v otevřeném výkopu, beton tř. C 16/20</t>
  </si>
  <si>
    <t>278412119</t>
  </si>
  <si>
    <t>Poznámka k položce:_x000d_
Obetonování potrubí uličních vpustí bude provedeno z betonu C16/20 XC2.</t>
  </si>
  <si>
    <t>Obetonování potrubí uličních vpustí</t>
  </si>
  <si>
    <t>"UV15" 5,20*Šířka_rýhy*0,500-3,14*0,100*0,100*5,20</t>
  </si>
  <si>
    <t>"UV08" 5,30*Šířka_rýhy*0,500-3,14*0,100*0,100*5,30</t>
  </si>
  <si>
    <t>"UV09" 8,90*Šířka_rýhy*0,500-3,14*0,100*0,100*8,90</t>
  </si>
  <si>
    <t>"UV20" 6,40*Šířka_rýhy*0,500-3,14*0,100*0,100*6,40</t>
  </si>
  <si>
    <t>"UV21" 9,40*Šířka_rýhy*0,500-3,14*0,100*0,100*9,40</t>
  </si>
  <si>
    <t>"UV24" 9,40*Šířka_rýhy*0,500-3,14*0,100*0,100*9,40</t>
  </si>
  <si>
    <t>"UV23" 6,30*Šířka_rýhy*0,500-3,14*0,100*0,100*6,30</t>
  </si>
  <si>
    <t>"UV25" 5,10*Šířka_rýhy*0,500-3,14*0,100*0,100*5,10</t>
  </si>
  <si>
    <t>"UV34" 5,40*Šířka_rýhy*0,500-3,14*0,100*0,100*5,40</t>
  </si>
  <si>
    <t>"UV30" 7,20*Šířka_rýhy*0,500-3,14*0,100*0,100*7,20</t>
  </si>
  <si>
    <t>"UV28" 8,40*Šířka_rýhy*0,500-3,14*0,100*0,100*8,40</t>
  </si>
  <si>
    <t>"Stávající uliční vpusti - oprava robotem - bezvýkopová technologie" (3,0+3,0+2,0+2,5)*2,50*0,500-3,14*0,100*0,100*(3,0+3,0+2,0+2,5)</t>
  </si>
  <si>
    <t>899643111</t>
  </si>
  <si>
    <t>Bednění pro obetonování potrubí v otevřeném výkopu</t>
  </si>
  <si>
    <t>-797417765</t>
  </si>
  <si>
    <t>"UV15" 5,20*0,500*2</t>
  </si>
  <si>
    <t>"UV08" 5,30*0,500*2</t>
  </si>
  <si>
    <t>"UV09" 8,90*0,500*2</t>
  </si>
  <si>
    <t>"UV20" 6,40*0,500*2</t>
  </si>
  <si>
    <t>"UV21" 9,40*0,500*2</t>
  </si>
  <si>
    <t>"UV24" 9,40*0,500*2</t>
  </si>
  <si>
    <t>"UV23" 6,30*0,500*2</t>
  </si>
  <si>
    <t>"UV25" 5,10*0,500*2</t>
  </si>
  <si>
    <t>"UV34" 5,40*0,500*2</t>
  </si>
  <si>
    <t>"UV30" 7,20*0,500*2</t>
  </si>
  <si>
    <t>"UV28" 8,40*0,500*2</t>
  </si>
  <si>
    <t>"Stávající uliční vpusti - oprava robotem - bezvýkopová technologie" (3,0+3,0+2,0+2,5)*0,500*2</t>
  </si>
  <si>
    <t>"Bednění čel při realizace obetonování na 2 části v rýze" Šířka_rýhy*0,5*3*11</t>
  </si>
  <si>
    <t>Bednění_obetonování</t>
  </si>
  <si>
    <t>899722114</t>
  </si>
  <si>
    <t>Krytí potrubí z plastů výstražnou fólií z PVC šířky 40 cm</t>
  </si>
  <si>
    <t>-672738855</t>
  </si>
  <si>
    <t>"UV15" 5,20</t>
  </si>
  <si>
    <t>"UV08" 5,30</t>
  </si>
  <si>
    <t>"UV09" 8,90</t>
  </si>
  <si>
    <t>"UV20" 6,40</t>
  </si>
  <si>
    <t>"UV21" 9,40</t>
  </si>
  <si>
    <t>"UV24" 9,40</t>
  </si>
  <si>
    <t>"UV23" 6,30</t>
  </si>
  <si>
    <t>"UV25" 5,10</t>
  </si>
  <si>
    <t>"UV34" 5,40</t>
  </si>
  <si>
    <t>"UV30" 7,20</t>
  </si>
  <si>
    <t>"UV28" 8,40</t>
  </si>
  <si>
    <t>969021131</t>
  </si>
  <si>
    <t xml:space="preserve">Vybourání kanalizačního potrubí  DN do 300 mm</t>
  </si>
  <si>
    <t>653584050</t>
  </si>
  <si>
    <t>976010532R</t>
  </si>
  <si>
    <t>Vybourání vpusti kanalizační uliční z betonových dílců typ UV-50 normální</t>
  </si>
  <si>
    <t>-1693731270</t>
  </si>
  <si>
    <t>"Rušené UV" 7</t>
  </si>
  <si>
    <t>-332779934</t>
  </si>
  <si>
    <t>855041359</t>
  </si>
  <si>
    <t>1693945468</t>
  </si>
  <si>
    <t>"Bourání uličních vpustí + bourání potrubí stávajících přípojek UV" 1,650+2,121</t>
  </si>
  <si>
    <t>-1889980541</t>
  </si>
  <si>
    <t>998275101</t>
  </si>
  <si>
    <t>Přesun hmot pro trubní vedení hloubené z trub kameninových pro kanalizace v otevřeném výkopu dopravní vzdálenost do 15 m</t>
  </si>
  <si>
    <t>1122026423</t>
  </si>
  <si>
    <t>998275124</t>
  </si>
  <si>
    <t>Přesun hmot pro trubní vedení hloubené z trub kameninových Příplatek k cenám za zvětšený přesun přes vymezenou největší dopravní vzdálenost do 500 m</t>
  </si>
  <si>
    <t>-91994343</t>
  </si>
  <si>
    <t>0,663</t>
  </si>
  <si>
    <t>1,012</t>
  </si>
  <si>
    <t>0,462</t>
  </si>
  <si>
    <t>2,137</t>
  </si>
  <si>
    <t>SO 431 - Úpravy zařízení DP-JDCT - přeložka trakčních stožárů</t>
  </si>
  <si>
    <t>HSV - HSV</t>
  </si>
  <si>
    <t xml:space="preserve">    741 - Elektroinstalace - silnoproud</t>
  </si>
  <si>
    <t>M - Práce a dodávky M</t>
  </si>
  <si>
    <t xml:space="preserve">    46-M - Zemní práce při extr.mont.pracích</t>
  </si>
  <si>
    <t xml:space="preserve">    D1 - Soupis montáží TV</t>
  </si>
  <si>
    <t xml:space="preserve">    D2 - Materiál TV</t>
  </si>
  <si>
    <t xml:space="preserve">    D3 - Soupis stožárů TV</t>
  </si>
  <si>
    <t xml:space="preserve">    D4 - Stavební práce</t>
  </si>
  <si>
    <t xml:space="preserve">    D5 - Demontáž TV a stožárů</t>
  </si>
  <si>
    <t>-951790305</t>
  </si>
  <si>
    <t>-1324394971</t>
  </si>
  <si>
    <t>-1824455643</t>
  </si>
  <si>
    <t>4,80*1,85</t>
  </si>
  <si>
    <t>-499933283</t>
  </si>
  <si>
    <t>-2071226523</t>
  </si>
  <si>
    <t>1037265138</t>
  </si>
  <si>
    <t>1039749111</t>
  </si>
  <si>
    <t>Suť_celkem*9</t>
  </si>
  <si>
    <t>1357124658</t>
  </si>
  <si>
    <t>"Suť kamenivo" 2,20*0,15*2,01</t>
  </si>
  <si>
    <t>"Suť beton" 2,20*0,20*2,30</t>
  </si>
  <si>
    <t>"Suť živice" 2,20*0,10*2,10</t>
  </si>
  <si>
    <t>1097253505</t>
  </si>
  <si>
    <t>148521403</t>
  </si>
  <si>
    <t>-719869769</t>
  </si>
  <si>
    <t>741</t>
  </si>
  <si>
    <t>Elektroinstalace - silnoproud</t>
  </si>
  <si>
    <t>998741193</t>
  </si>
  <si>
    <t>Přesun hmot pro silnoproud stanovený z hmotnosti přesunovaného materiálu Příplatek k ceně za zvětšený přesun přes vymezenou největší dopravní vzdálenost do 500 m</t>
  </si>
  <si>
    <t>-1945603891</t>
  </si>
  <si>
    <t>Práce a dodávky M</t>
  </si>
  <si>
    <t>46-M</t>
  </si>
  <si>
    <t>Zemní práce při extr.mont.pracích</t>
  </si>
  <si>
    <t>460030152</t>
  </si>
  <si>
    <t xml:space="preserve">Přípravné terénní práce  odstranění podkladu nebo krytu komunikace včetně rozpojení na kusy a zarovnání styčné spáry z kameniva drceného, tloušťky přes 10 do 20 cm</t>
  </si>
  <si>
    <t>-246527912</t>
  </si>
  <si>
    <t>460030162</t>
  </si>
  <si>
    <t xml:space="preserve">Přípravné terénní práce  odstranění podkladu nebo krytu komunikace včetně rozpojení na kusy a zarovnání styčné spáry z betonu prostého, tloušťky přes 15 do 30 cm</t>
  </si>
  <si>
    <t>-1603686386</t>
  </si>
  <si>
    <t>460030172</t>
  </si>
  <si>
    <t xml:space="preserve">Přípravné terénní práce  odstranění podkladu nebo krytu komunikace včetně rozpojení na kusy a zarovnání styčné spáry ze živice, tloušťky přes 5 do 10 cm</t>
  </si>
  <si>
    <t>1862639535</t>
  </si>
  <si>
    <t>460030192</t>
  </si>
  <si>
    <t xml:space="preserve">Přípravné terénní práce  řezání spár v podkladu nebo krytu živičném, tloušťky přes 5 do 10 cm</t>
  </si>
  <si>
    <t>-1718631572</t>
  </si>
  <si>
    <t>460050305</t>
  </si>
  <si>
    <t xml:space="preserve">Hloubení nezapažených jam ručně pro stožáry  s přemístěním výkopku do vzdálenosti 3 m od okraje jámy nebo naložením na dopravní prostředek, včetně zásypu, zhutnění a urovnání povrchu s patkou jednoduché na rovině, v hornině třídy 5</t>
  </si>
  <si>
    <t>-981567234</t>
  </si>
  <si>
    <t>460080014</t>
  </si>
  <si>
    <t xml:space="preserve">Základové konstrukce  základ bez bednění do rostlé zeminy z monolitického betonu tř. C 16/20</t>
  </si>
  <si>
    <t>1078058059</t>
  </si>
  <si>
    <t>460080042</t>
  </si>
  <si>
    <t xml:space="preserve">Základové konstrukce  výztuž základové konstrukce z betonářské oceli 10505</t>
  </si>
  <si>
    <t>-368995254</t>
  </si>
  <si>
    <t>460300001R</t>
  </si>
  <si>
    <t xml:space="preserve">Zásyp jam strojně  s uložením výkopku ve vrstvách včetně zhutnění a urovnání povrchu v zástavbě</t>
  </si>
  <si>
    <t>-643578375</t>
  </si>
  <si>
    <t>460400021</t>
  </si>
  <si>
    <t xml:space="preserve">Pažení výkopů  pažení příložné plné rýh kabelových, hloubky do 2 m</t>
  </si>
  <si>
    <t>840823618</t>
  </si>
  <si>
    <t>460400091</t>
  </si>
  <si>
    <t xml:space="preserve">Pažení výkopů  rozepření stěn rýh nebo jam</t>
  </si>
  <si>
    <t>-1016039786</t>
  </si>
  <si>
    <t>460400121</t>
  </si>
  <si>
    <t xml:space="preserve">Pažení výkopů  odstranění pažení příložného plného rýh kabelových, hloubky do 2 m</t>
  </si>
  <si>
    <t>123650808</t>
  </si>
  <si>
    <t>460400191</t>
  </si>
  <si>
    <t xml:space="preserve">Pažení výkopů  odstranění rozepření stěn rýh nebo jam</t>
  </si>
  <si>
    <t>605724394</t>
  </si>
  <si>
    <t>460650062</t>
  </si>
  <si>
    <t xml:space="preserve">Vozovky a chodníky  zřízení podkladní vrstvy včetně rozprostření a úpravy podkladu z kameniva drceného, včetně zhutnění, tloušťky přes 10 do 15 cm</t>
  </si>
  <si>
    <t>-1469851671</t>
  </si>
  <si>
    <t>460650083</t>
  </si>
  <si>
    <t xml:space="preserve">Vozovky a chodníky  zřízení podkladní vrstvy včetně rozprostření a úpravy podkladu z betonu prostého, včetně rozprostření, tloušťky přes 15 do 20 cm</t>
  </si>
  <si>
    <t>-1726919614</t>
  </si>
  <si>
    <t>460650133</t>
  </si>
  <si>
    <t xml:space="preserve">Vozovky a chodníky  kryt vozovky z litého asfaltu včetně rozprostření, tloušťky přes 3 do 5 cm</t>
  </si>
  <si>
    <t>548522752</t>
  </si>
  <si>
    <t>2,20*2</t>
  </si>
  <si>
    <t>D1</t>
  </si>
  <si>
    <t>Soupis montáží TV</t>
  </si>
  <si>
    <t>Pol1</t>
  </si>
  <si>
    <t>Závěs TV- bočný držák</t>
  </si>
  <si>
    <t>ks</t>
  </si>
  <si>
    <t>-548788237</t>
  </si>
  <si>
    <t>Pol2</t>
  </si>
  <si>
    <t>Ukončení nosného lana na stožáru</t>
  </si>
  <si>
    <t>-1322051415</t>
  </si>
  <si>
    <t>Pol3</t>
  </si>
  <si>
    <t>Trojsměrné spojení</t>
  </si>
  <si>
    <t>1504560004</t>
  </si>
  <si>
    <t>Pol4</t>
  </si>
  <si>
    <t>Vložená izolace v laně</t>
  </si>
  <si>
    <t>445589285</t>
  </si>
  <si>
    <t>Pol5</t>
  </si>
  <si>
    <t>Tabulka výstražná</t>
  </si>
  <si>
    <t>565587522</t>
  </si>
  <si>
    <t>Pol6</t>
  </si>
  <si>
    <t>Lano Fe 35 nerez mm2</t>
  </si>
  <si>
    <t>1744135148</t>
  </si>
  <si>
    <t>Pol7</t>
  </si>
  <si>
    <t>Montáž trakčního stožáru</t>
  </si>
  <si>
    <t>-2094285514</t>
  </si>
  <si>
    <t>Pol8</t>
  </si>
  <si>
    <t>Číslo stožáru vč. podkl. pruhu</t>
  </si>
  <si>
    <t>-83815462</t>
  </si>
  <si>
    <t>Pol9</t>
  </si>
  <si>
    <t>Ukonč. Cu lana pr. svorkou</t>
  </si>
  <si>
    <t>1420836730</t>
  </si>
  <si>
    <t>1013124659</t>
  </si>
  <si>
    <t>D2</t>
  </si>
  <si>
    <t>Materiál TV</t>
  </si>
  <si>
    <t>Pol10</t>
  </si>
  <si>
    <t>Spojka rovná nerez s čepy 16</t>
  </si>
  <si>
    <t>-1730315733</t>
  </si>
  <si>
    <t>Pol11</t>
  </si>
  <si>
    <t>Očnice Cu 25 - 35</t>
  </si>
  <si>
    <t>-133751337</t>
  </si>
  <si>
    <t>Pol12</t>
  </si>
  <si>
    <t>Krepina Cu 35</t>
  </si>
  <si>
    <t>257227023</t>
  </si>
  <si>
    <t>Pol13</t>
  </si>
  <si>
    <t>Smyčkový izolátor</t>
  </si>
  <si>
    <t>-503912726</t>
  </si>
  <si>
    <t>Pol14</t>
  </si>
  <si>
    <t>Malý třmen (šégl)</t>
  </si>
  <si>
    <t>765373892</t>
  </si>
  <si>
    <t>Pol15</t>
  </si>
  <si>
    <t>Boční držák s hákem</t>
  </si>
  <si>
    <t>1573917385</t>
  </si>
  <si>
    <t>Pol16</t>
  </si>
  <si>
    <t>Kardan na pásek pro převěs</t>
  </si>
  <si>
    <t>-1225073451</t>
  </si>
  <si>
    <t>Pol17</t>
  </si>
  <si>
    <t>Kotevní závěs na budovu pro obnovu stávajících závěsů</t>
  </si>
  <si>
    <t>-764095959</t>
  </si>
  <si>
    <t>Pol18</t>
  </si>
  <si>
    <t>Pásek nerez</t>
  </si>
  <si>
    <t>2004377062</t>
  </si>
  <si>
    <t>Pol19</t>
  </si>
  <si>
    <t>Spona velká</t>
  </si>
  <si>
    <t>-1014814874</t>
  </si>
  <si>
    <t>Pol20</t>
  </si>
  <si>
    <t>Gumová příchytka pro 1 kabel</t>
  </si>
  <si>
    <t>1858120708</t>
  </si>
  <si>
    <t>Pol21</t>
  </si>
  <si>
    <t>Gumová příchytka pro 2 kabel</t>
  </si>
  <si>
    <t>-467185379</t>
  </si>
  <si>
    <t>Pol22</t>
  </si>
  <si>
    <t>Svorka napájecí pro tramvaj</t>
  </si>
  <si>
    <t>1970895210</t>
  </si>
  <si>
    <t>Pol23</t>
  </si>
  <si>
    <t>Parafilový tlumič, délka do 5-ti m</t>
  </si>
  <si>
    <t>572351408</t>
  </si>
  <si>
    <t>Pol24</t>
  </si>
  <si>
    <t>Lano Fe nerez 35 mm2 ;struktura1-6-12;kontrukce 1,4mmx19;40kN</t>
  </si>
  <si>
    <t>-1579629185</t>
  </si>
  <si>
    <t>Pol25</t>
  </si>
  <si>
    <t>-1588511834</t>
  </si>
  <si>
    <t>Pol26</t>
  </si>
  <si>
    <t>Podružný matriál</t>
  </si>
  <si>
    <t>-1325718935</t>
  </si>
  <si>
    <t>D3</t>
  </si>
  <si>
    <t>Soupis stožárů TV</t>
  </si>
  <si>
    <t>Pol27</t>
  </si>
  <si>
    <t xml:space="preserve">Do 10 metalizovaný  ČSN 348346 (22kN)</t>
  </si>
  <si>
    <t>1231242655</t>
  </si>
  <si>
    <t>D4</t>
  </si>
  <si>
    <t>Stavební práce</t>
  </si>
  <si>
    <t>Pol31</t>
  </si>
  <si>
    <t>Úprava hlavičky</t>
  </si>
  <si>
    <t>-1891679683</t>
  </si>
  <si>
    <t>Pol45</t>
  </si>
  <si>
    <t>Jeřáb</t>
  </si>
  <si>
    <t>-188638502</t>
  </si>
  <si>
    <t>Pol46</t>
  </si>
  <si>
    <t>Montážní plošina</t>
  </si>
  <si>
    <t>530158120</t>
  </si>
  <si>
    <t>D5</t>
  </si>
  <si>
    <t>Demontáž TV a stožárů</t>
  </si>
  <si>
    <t>Pol42</t>
  </si>
  <si>
    <t>Demontáž trakčních stožárů</t>
  </si>
  <si>
    <t>842875193</t>
  </si>
  <si>
    <t>Hloubení_jamek</t>
  </si>
  <si>
    <t>Hloubení jamek</t>
  </si>
  <si>
    <t>63,36</t>
  </si>
  <si>
    <t>Zalití_rostlin</t>
  </si>
  <si>
    <t>Zalití rostlin</t>
  </si>
  <si>
    <t>SO 800 - Objekty úpravy území</t>
  </si>
  <si>
    <t>641797919</t>
  </si>
  <si>
    <t>22*1,5*0,8*2*1,20</t>
  </si>
  <si>
    <t>1728558064</t>
  </si>
  <si>
    <t>574072652</t>
  </si>
  <si>
    <t>Hloubení_jamek*1,85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</si>
  <si>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</si>
  <si>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</si>
  <si>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2140238810</t>
  </si>
  <si>
    <t>"Výsadba keřů" 40</t>
  </si>
  <si>
    <t>"Založení trávníku" 170</t>
  </si>
  <si>
    <t>181301101</t>
  </si>
  <si>
    <t>Rozprostření a urovnání ornice v rovině nebo ve svahu sklonu do 1:5 při souvislé ploše do 500 m2, tl. vrstvy do 100 mm</t>
  </si>
  <si>
    <t>1690312870</t>
  </si>
  <si>
    <t>"Založení trávníku" 192</t>
  </si>
  <si>
    <t>10364101</t>
  </si>
  <si>
    <t xml:space="preserve">zemina pro terénní úpravy -  ornice</t>
  </si>
  <si>
    <t>1282385065</t>
  </si>
  <si>
    <t>181411131</t>
  </si>
  <si>
    <t>Založení trávníku na půdě předem připravené plochy do 1000 m2 výsevem včetně utažení parkového v rovině nebo na svahu do 1:5</t>
  </si>
  <si>
    <t>75786660</t>
  </si>
  <si>
    <t>00572410</t>
  </si>
  <si>
    <t>osivo směs travní parková</t>
  </si>
  <si>
    <t>kg</t>
  </si>
  <si>
    <t>229805434</t>
  </si>
  <si>
    <t>192*0,015 'Přepočtené koeficientem množství</t>
  </si>
  <si>
    <t>183111113</t>
  </si>
  <si>
    <t xml:space="preserve">Hloubení jamek pro vysazování rostlin v zemině tř.1 až 4 bez výměny půdy  v rovině nebo na svahu do 1:5, objemu přes 0,005 do 0,01 m3</t>
  </si>
  <si>
    <t>519629801</t>
  </si>
  <si>
    <t>"Výsadba keřů" 22</t>
  </si>
  <si>
    <t>183403131</t>
  </si>
  <si>
    <t xml:space="preserve">Obdělání půdy  rytím půdy hl. do 200 mm v zemině tř. 1 až 2 v rovině nebo na svahu do 1:5</t>
  </si>
  <si>
    <t>-893481956</t>
  </si>
  <si>
    <t>183403153</t>
  </si>
  <si>
    <t xml:space="preserve">Obdělání půdy  hrabáním v rovině nebo na svahu do 1:5</t>
  </si>
  <si>
    <t>-939266206</t>
  </si>
  <si>
    <t>"Výsadba keřů" 120</t>
  </si>
  <si>
    <t>"Založení trávníku" 510</t>
  </si>
  <si>
    <t>183403161</t>
  </si>
  <si>
    <t xml:space="preserve">Obdělání půdy  válením v rovině nebo na svahu do 1:5</t>
  </si>
  <si>
    <t>752112771</t>
  </si>
  <si>
    <t>"Založení trávníku" 340</t>
  </si>
  <si>
    <t>184102111</t>
  </si>
  <si>
    <t xml:space="preserve">Výsadba dřeviny s balem do předem vyhloubené jamky se zalitím  v rovině nebo na svahu do 1:5, při průměru balu přes 100 do 200 mm</t>
  </si>
  <si>
    <t>1063367207</t>
  </si>
  <si>
    <t>02660874R</t>
  </si>
  <si>
    <t>spiraea x wanhouttei, ko, v 40-60cm</t>
  </si>
  <si>
    <t>-1947478393</t>
  </si>
  <si>
    <t>02660876R</t>
  </si>
  <si>
    <t>syringa vulgaris, ko, v 60-100cm</t>
  </si>
  <si>
    <t>1059248277</t>
  </si>
  <si>
    <t>184801131</t>
  </si>
  <si>
    <t xml:space="preserve">Ošetření vysazených dřevin  ve skupinách v rovině nebo na svahu do 1:5</t>
  </si>
  <si>
    <t>-704451626</t>
  </si>
  <si>
    <t>"Péče 5 let - 3x/rok" 600</t>
  </si>
  <si>
    <t>184802111</t>
  </si>
  <si>
    <t xml:space="preserve">Chemické odplevelení půdy před založením kultury, trávníku nebo zpevněných ploch  o výměře jednotlivě přes 20 m2 v rovině nebo na svahu do 1:5 postřikem na široko</t>
  </si>
  <si>
    <t>-2005161988</t>
  </si>
  <si>
    <t>"Výsadba keřů" 60</t>
  </si>
  <si>
    <t>"Založení trávníku" 255</t>
  </si>
  <si>
    <t>25234001</t>
  </si>
  <si>
    <t>herbicid totální systémový neselektivní</t>
  </si>
  <si>
    <t>litr</t>
  </si>
  <si>
    <t>1941308705</t>
  </si>
  <si>
    <t>"Výsadba keřů" 0,05</t>
  </si>
  <si>
    <t>"Založení trávníku" 0,10</t>
  </si>
  <si>
    <t>184911421</t>
  </si>
  <si>
    <t>Mulčování vysazených rostlin mulčovací kůrou, tl. do 100 mm v rovině nebo na svahu do 1:5</t>
  </si>
  <si>
    <t>1477657659</t>
  </si>
  <si>
    <t>10391100</t>
  </si>
  <si>
    <t>kůra mulčovací VL</t>
  </si>
  <si>
    <t>2116956881</t>
  </si>
  <si>
    <t>185803111</t>
  </si>
  <si>
    <t xml:space="preserve">Ošetření trávníku  jednorázové v rovině nebo na svahu do 1:5</t>
  </si>
  <si>
    <t>1634460395</t>
  </si>
  <si>
    <t>Poznámka k položce:_x000d_
Ošetření trávníku bez ohledu na způsob založení, tj. pokosení se shrabáním, naložením shrabků na dopravní prostedek s odvezením do 20km a se složením.</t>
  </si>
  <si>
    <t>"Založení trávníku" 8*5*170</t>
  </si>
  <si>
    <t>185804312</t>
  </si>
  <si>
    <t xml:space="preserve">Zalití rostlin vodou  plochy záhonů jednotlivě přes 20 m2</t>
  </si>
  <si>
    <t>1211866408</t>
  </si>
  <si>
    <t>"20 litrů / m2" 40*5*20/1000</t>
  </si>
  <si>
    <t>185851121</t>
  </si>
  <si>
    <t xml:space="preserve">Dovoz vody pro zálivku rostlin  na vzdálenost do 1000 m</t>
  </si>
  <si>
    <t>376617614</t>
  </si>
  <si>
    <t>"Výsadba stromů" 3,60</t>
  </si>
  <si>
    <t>"Péče 5 let" Zalití_rostlin</t>
  </si>
  <si>
    <t>185851129</t>
  </si>
  <si>
    <t xml:space="preserve">Dovoz vody pro zálivku rostlin  Příplatek k ceně za každých dalších i započatých 1000 m</t>
  </si>
  <si>
    <t>791378850</t>
  </si>
  <si>
    <t>Dovoz ze vzdálenosti 5km</t>
  </si>
  <si>
    <t>"Výsadba stromů" 3,60*4</t>
  </si>
  <si>
    <t>"Péče 5 let" Zalití_rostlin*4</t>
  </si>
  <si>
    <t>998231311</t>
  </si>
  <si>
    <t>Přesun hmot pro sadovnické a krajinářské úpravy - strojně dopravní vzdálenost do 5000 m</t>
  </si>
  <si>
    <t>-1359556747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</si>
  <si>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</si>
  <si>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</si>
  <si>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</si>
  <si>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</si>
  <si>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VRN3</t>
  </si>
  <si>
    <t>Zařízení staveniště</t>
  </si>
  <si>
    <t>030001000</t>
  </si>
  <si>
    <t>kpl</t>
  </si>
  <si>
    <t>1024</t>
  </si>
  <si>
    <t>1198878992</t>
  </si>
  <si>
    <t>Poznámka k položce:_x000d_
Zahrnuje veškeré náklady spojené s pořízením, dovozem, montáží,_x000d_
údržbou, demontáží a odvozem veškerých mobilních stavebních buněk_x000d_
(kancelář, šatny, příruční sklad, umývárna) a k tomu odpovídající_x000d_
mobilních WC, včetně eventuálního dočasného zpevnění ploch, oplocení,_x000d_
osvětlení, střežení staveniště a provizorního ohrazení výkopů, včetně_x000d_
dočasného napojení na inženýrské sítě a ekologickou likvidaci odpadů._x000d_
Dále zahrnuje zřízení provizorní odstavné plochy pro malou mechanizaci_x000d_
cca 50 m2, zabezpečenou před případným únikem ropných látek.</t>
  </si>
  <si>
    <t>VRN6</t>
  </si>
  <si>
    <t>Územní vlivy</t>
  </si>
  <si>
    <t>060001000</t>
  </si>
  <si>
    <t>-1734915616</t>
  </si>
  <si>
    <t>VRN7</t>
  </si>
  <si>
    <t>Provozní vlivy</t>
  </si>
  <si>
    <t>070001000</t>
  </si>
  <si>
    <t>1522197294</t>
  </si>
  <si>
    <t>ON - Ostatní náklady</t>
  </si>
  <si>
    <t xml:space="preserve">    VRN1 - Průzkumné, geodetické a projektové práce</t>
  </si>
  <si>
    <t xml:space="preserve">    VRN4 - Inženýrská činnost</t>
  </si>
  <si>
    <t>VRN1</t>
  </si>
  <si>
    <t>Průzkumné, geodetické a projektové práce</t>
  </si>
  <si>
    <t>011213000R</t>
  </si>
  <si>
    <t>Pasportizace a měření (monitoring) vibrací</t>
  </si>
  <si>
    <t>162985603</t>
  </si>
  <si>
    <t>011224000R</t>
  </si>
  <si>
    <t>Dendrologický dohled arboristy</t>
  </si>
  <si>
    <t>84123204</t>
  </si>
  <si>
    <t>011434000R</t>
  </si>
  <si>
    <t>Měření hluku před a po dokončení stavby včetně vyhodnocení</t>
  </si>
  <si>
    <t>423498751</t>
  </si>
  <si>
    <t>012103000R</t>
  </si>
  <si>
    <t>Vytýčení stávajících IS</t>
  </si>
  <si>
    <t>1803577002</t>
  </si>
  <si>
    <t>012203000</t>
  </si>
  <si>
    <t>Geodetické práce při provádění stavby</t>
  </si>
  <si>
    <t>219147361</t>
  </si>
  <si>
    <t>012303000</t>
  </si>
  <si>
    <t>Geodetické práce po výstavbě</t>
  </si>
  <si>
    <t>-1780488673</t>
  </si>
  <si>
    <t>013244000R</t>
  </si>
  <si>
    <t>Dokumentace pro provádění stavby - dopracování</t>
  </si>
  <si>
    <t>1250759213</t>
  </si>
  <si>
    <t>013254000</t>
  </si>
  <si>
    <t>Dokumentace skutečného provedení stavby</t>
  </si>
  <si>
    <t>-4161454</t>
  </si>
  <si>
    <t>013374000R</t>
  </si>
  <si>
    <t>Zajištění DIR</t>
  </si>
  <si>
    <t>599579616</t>
  </si>
  <si>
    <t>013587624R</t>
  </si>
  <si>
    <t>Archeologický průzkum - odkopávky</t>
  </si>
  <si>
    <t>-237639670</t>
  </si>
  <si>
    <t>014505000R</t>
  </si>
  <si>
    <t>Zkoušky a revize na zařízení DP-JDCT</t>
  </si>
  <si>
    <t>-931827779</t>
  </si>
  <si>
    <t>VRN4</t>
  </si>
  <si>
    <t>Inženýrská činnost</t>
  </si>
  <si>
    <t>041403000</t>
  </si>
  <si>
    <t>Koordinátor BOZP na staveništi</t>
  </si>
  <si>
    <t>-1604513601</t>
  </si>
  <si>
    <t>042503000</t>
  </si>
  <si>
    <t>Plán BOZP na staveništi</t>
  </si>
  <si>
    <t>1753776544</t>
  </si>
  <si>
    <t>045002000</t>
  </si>
  <si>
    <t>Kompletační a koordinační činnost</t>
  </si>
  <si>
    <t>-610841277</t>
  </si>
  <si>
    <t>046005000R</t>
  </si>
  <si>
    <t>Dopravně inženýrské opatření</t>
  </si>
  <si>
    <t>-55177990</t>
  </si>
  <si>
    <t>050475324R</t>
  </si>
  <si>
    <t>Kamerové zkoušky a čištění kanalizace ZCI</t>
  </si>
  <si>
    <t>-863519590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</si>
</sst>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0" fillId="0" borderId="0" xfId="0" applyFont="1" applyAlignment="1">
      <alignment horizontal="left" vertical="center" wrapText="1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38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40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56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58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57</v>
      </c>
      <c r="AI60" s="42"/>
      <c r="AJ60" s="42"/>
      <c r="AK60" s="42"/>
      <c r="AL60" s="42"/>
      <c r="AM60" s="64" t="s">
        <v>58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60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57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58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57</v>
      </c>
      <c r="AI75" s="42"/>
      <c r="AJ75" s="42"/>
      <c r="AK75" s="42"/>
      <c r="AL75" s="42"/>
      <c r="AM75" s="64" t="s">
        <v>58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61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Karlovo Náměstí - revitalizace, akce č. 999411, etapa 2 - úpravy v souvislosti se SSZ 1.036, 2.065, 2.041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Karlovo Náměstí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13. 12. 2018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Technická správa komunikací hl. m. Prahy a.s.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DIPRO, spol s r.o.</v>
      </c>
      <c r="AN89" s="71"/>
      <c r="AO89" s="71"/>
      <c r="AP89" s="71"/>
      <c r="AQ89" s="40"/>
      <c r="AR89" s="44"/>
      <c r="AS89" s="81" t="s">
        <v>62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TMI Building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63</v>
      </c>
      <c r="D92" s="94"/>
      <c r="E92" s="94"/>
      <c r="F92" s="94"/>
      <c r="G92" s="94"/>
      <c r="H92" s="95"/>
      <c r="I92" s="96" t="s">
        <v>64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65</v>
      </c>
      <c r="AH92" s="94"/>
      <c r="AI92" s="94"/>
      <c r="AJ92" s="94"/>
      <c r="AK92" s="94"/>
      <c r="AL92" s="94"/>
      <c r="AM92" s="94"/>
      <c r="AN92" s="96" t="s">
        <v>66</v>
      </c>
      <c r="AO92" s="94"/>
      <c r="AP92" s="98"/>
      <c r="AQ92" s="99" t="s">
        <v>67</v>
      </c>
      <c r="AR92" s="44"/>
      <c r="AS92" s="100" t="s">
        <v>68</v>
      </c>
      <c r="AT92" s="101" t="s">
        <v>69</v>
      </c>
      <c r="AU92" s="101" t="s">
        <v>70</v>
      </c>
      <c r="AV92" s="101" t="s">
        <v>71</v>
      </c>
      <c r="AW92" s="101" t="s">
        <v>72</v>
      </c>
      <c r="AX92" s="101" t="s">
        <v>73</v>
      </c>
      <c r="AY92" s="101" t="s">
        <v>74</v>
      </c>
      <c r="AZ92" s="101" t="s">
        <v>75</v>
      </c>
      <c r="BA92" s="101" t="s">
        <v>76</v>
      </c>
      <c r="BB92" s="101" t="s">
        <v>77</v>
      </c>
      <c r="BC92" s="101" t="s">
        <v>78</v>
      </c>
      <c r="BD92" s="102" t="s">
        <v>79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80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ROUND(SUM(AG95:AG101),2)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ROUND(SUM(AS95:AS101),2)</f>
        <v>0</v>
      </c>
      <c r="AT94" s="114">
        <f>ROUND(SUM(AV94:AW94),2)</f>
        <v>0</v>
      </c>
      <c r="AU94" s="115">
        <f>ROUND(SUM(AU95:AU101),5)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ROUND(SUM(AZ95:AZ101),2)</f>
        <v>0</v>
      </c>
      <c r="BA94" s="114">
        <f>ROUND(SUM(BA95:BA101),2)</f>
        <v>0</v>
      </c>
      <c r="BB94" s="114">
        <f>ROUND(SUM(BB95:BB101),2)</f>
        <v>0</v>
      </c>
      <c r="BC94" s="114">
        <f>ROUND(SUM(BC95:BC101),2)</f>
        <v>0</v>
      </c>
      <c r="BD94" s="116">
        <f>ROUND(SUM(BD95:BD101),2)</f>
        <v>0</v>
      </c>
      <c r="BE94" s="6"/>
      <c r="BS94" s="117" t="s">
        <v>81</v>
      </c>
      <c r="BT94" s="117" t="s">
        <v>82</v>
      </c>
      <c r="BU94" s="118" t="s">
        <v>83</v>
      </c>
      <c r="BV94" s="117" t="s">
        <v>84</v>
      </c>
      <c r="BW94" s="117" t="s">
        <v>5</v>
      </c>
      <c r="BX94" s="117" t="s">
        <v>85</v>
      </c>
      <c r="CL94" s="117" t="s">
        <v>1</v>
      </c>
    </row>
    <row r="95" s="7" customFormat="1" ht="16.5" customHeight="1">
      <c r="A95" s="119" t="s">
        <v>86</v>
      </c>
      <c r="B95" s="120"/>
      <c r="C95" s="121"/>
      <c r="D95" s="122" t="s">
        <v>87</v>
      </c>
      <c r="E95" s="122"/>
      <c r="F95" s="122"/>
      <c r="G95" s="122"/>
      <c r="H95" s="122"/>
      <c r="I95" s="123"/>
      <c r="J95" s="122" t="s">
        <v>88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010 - Příprava území,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89</v>
      </c>
      <c r="AR95" s="126"/>
      <c r="AS95" s="127">
        <v>0</v>
      </c>
      <c r="AT95" s="128">
        <f>ROUND(SUM(AV95:AW95),2)</f>
        <v>0</v>
      </c>
      <c r="AU95" s="129">
        <f>'SO 010 - Příprava území, ...'!P122</f>
        <v>0</v>
      </c>
      <c r="AV95" s="128">
        <f>'SO 010 - Příprava území, ...'!J33</f>
        <v>0</v>
      </c>
      <c r="AW95" s="128">
        <f>'SO 010 - Příprava území, ...'!J34</f>
        <v>0</v>
      </c>
      <c r="AX95" s="128">
        <f>'SO 010 - Příprava území, ...'!J35</f>
        <v>0</v>
      </c>
      <c r="AY95" s="128">
        <f>'SO 010 - Příprava území, ...'!J36</f>
        <v>0</v>
      </c>
      <c r="AZ95" s="128">
        <f>'SO 010 - Příprava území, ...'!F33</f>
        <v>0</v>
      </c>
      <c r="BA95" s="128">
        <f>'SO 010 - Příprava území, ...'!F34</f>
        <v>0</v>
      </c>
      <c r="BB95" s="128">
        <f>'SO 010 - Příprava území, ...'!F35</f>
        <v>0</v>
      </c>
      <c r="BC95" s="128">
        <f>'SO 010 - Příprava území, ...'!F36</f>
        <v>0</v>
      </c>
      <c r="BD95" s="130">
        <f>'SO 010 - Příprava území, ...'!F37</f>
        <v>0</v>
      </c>
      <c r="BE95" s="7"/>
      <c r="BT95" s="131" t="s">
        <v>14</v>
      </c>
      <c r="BV95" s="131" t="s">
        <v>84</v>
      </c>
      <c r="BW95" s="131" t="s">
        <v>90</v>
      </c>
      <c r="BX95" s="131" t="s">
        <v>5</v>
      </c>
      <c r="CL95" s="131" t="s">
        <v>1</v>
      </c>
      <c r="CM95" s="131" t="s">
        <v>91</v>
      </c>
    </row>
    <row r="96" s="7" customFormat="1" ht="16.5" customHeight="1">
      <c r="A96" s="119" t="s">
        <v>86</v>
      </c>
      <c r="B96" s="120"/>
      <c r="C96" s="121"/>
      <c r="D96" s="122" t="s">
        <v>92</v>
      </c>
      <c r="E96" s="122"/>
      <c r="F96" s="122"/>
      <c r="G96" s="122"/>
      <c r="H96" s="122"/>
      <c r="I96" s="123"/>
      <c r="J96" s="122" t="s">
        <v>93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100 - Komunikace'!J30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89</v>
      </c>
      <c r="AR96" s="126"/>
      <c r="AS96" s="127">
        <v>0</v>
      </c>
      <c r="AT96" s="128">
        <f>ROUND(SUM(AV96:AW96),2)</f>
        <v>0</v>
      </c>
      <c r="AU96" s="129">
        <f>'SO 100 - Komunikace'!P123</f>
        <v>0</v>
      </c>
      <c r="AV96" s="128">
        <f>'SO 100 - Komunikace'!J33</f>
        <v>0</v>
      </c>
      <c r="AW96" s="128">
        <f>'SO 100 - Komunikace'!J34</f>
        <v>0</v>
      </c>
      <c r="AX96" s="128">
        <f>'SO 100 - Komunikace'!J35</f>
        <v>0</v>
      </c>
      <c r="AY96" s="128">
        <f>'SO 100 - Komunikace'!J36</f>
        <v>0</v>
      </c>
      <c r="AZ96" s="128">
        <f>'SO 100 - Komunikace'!F33</f>
        <v>0</v>
      </c>
      <c r="BA96" s="128">
        <f>'SO 100 - Komunikace'!F34</f>
        <v>0</v>
      </c>
      <c r="BB96" s="128">
        <f>'SO 100 - Komunikace'!F35</f>
        <v>0</v>
      </c>
      <c r="BC96" s="128">
        <f>'SO 100 - Komunikace'!F36</f>
        <v>0</v>
      </c>
      <c r="BD96" s="130">
        <f>'SO 100 - Komunikace'!F37</f>
        <v>0</v>
      </c>
      <c r="BE96" s="7"/>
      <c r="BT96" s="131" t="s">
        <v>14</v>
      </c>
      <c r="BV96" s="131" t="s">
        <v>84</v>
      </c>
      <c r="BW96" s="131" t="s">
        <v>94</v>
      </c>
      <c r="BX96" s="131" t="s">
        <v>5</v>
      </c>
      <c r="CL96" s="131" t="s">
        <v>1</v>
      </c>
      <c r="CM96" s="131" t="s">
        <v>91</v>
      </c>
    </row>
    <row r="97" s="7" customFormat="1" ht="16.5" customHeight="1">
      <c r="A97" s="119" t="s">
        <v>86</v>
      </c>
      <c r="B97" s="120"/>
      <c r="C97" s="121"/>
      <c r="D97" s="122" t="s">
        <v>95</v>
      </c>
      <c r="E97" s="122"/>
      <c r="F97" s="122"/>
      <c r="G97" s="122"/>
      <c r="H97" s="122"/>
      <c r="I97" s="123"/>
      <c r="J97" s="122" t="s">
        <v>96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300 - Objekty odvodnění'!J30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89</v>
      </c>
      <c r="AR97" s="126"/>
      <c r="AS97" s="127">
        <v>0</v>
      </c>
      <c r="AT97" s="128">
        <f>ROUND(SUM(AV97:AW97),2)</f>
        <v>0</v>
      </c>
      <c r="AU97" s="129">
        <f>'SO 300 - Objekty odvodnění'!P125</f>
        <v>0</v>
      </c>
      <c r="AV97" s="128">
        <f>'SO 300 - Objekty odvodnění'!J33</f>
        <v>0</v>
      </c>
      <c r="AW97" s="128">
        <f>'SO 300 - Objekty odvodnění'!J34</f>
        <v>0</v>
      </c>
      <c r="AX97" s="128">
        <f>'SO 300 - Objekty odvodnění'!J35</f>
        <v>0</v>
      </c>
      <c r="AY97" s="128">
        <f>'SO 300 - Objekty odvodnění'!J36</f>
        <v>0</v>
      </c>
      <c r="AZ97" s="128">
        <f>'SO 300 - Objekty odvodnění'!F33</f>
        <v>0</v>
      </c>
      <c r="BA97" s="128">
        <f>'SO 300 - Objekty odvodnění'!F34</f>
        <v>0</v>
      </c>
      <c r="BB97" s="128">
        <f>'SO 300 - Objekty odvodnění'!F35</f>
        <v>0</v>
      </c>
      <c r="BC97" s="128">
        <f>'SO 300 - Objekty odvodnění'!F36</f>
        <v>0</v>
      </c>
      <c r="BD97" s="130">
        <f>'SO 300 - Objekty odvodnění'!F37</f>
        <v>0</v>
      </c>
      <c r="BE97" s="7"/>
      <c r="BT97" s="131" t="s">
        <v>14</v>
      </c>
      <c r="BV97" s="131" t="s">
        <v>84</v>
      </c>
      <c r="BW97" s="131" t="s">
        <v>97</v>
      </c>
      <c r="BX97" s="131" t="s">
        <v>5</v>
      </c>
      <c r="CL97" s="131" t="s">
        <v>1</v>
      </c>
      <c r="CM97" s="131" t="s">
        <v>91</v>
      </c>
    </row>
    <row r="98" s="7" customFormat="1" ht="27" customHeight="1">
      <c r="A98" s="119" t="s">
        <v>86</v>
      </c>
      <c r="B98" s="120"/>
      <c r="C98" s="121"/>
      <c r="D98" s="122" t="s">
        <v>98</v>
      </c>
      <c r="E98" s="122"/>
      <c r="F98" s="122"/>
      <c r="G98" s="122"/>
      <c r="H98" s="122"/>
      <c r="I98" s="123"/>
      <c r="J98" s="122" t="s">
        <v>99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431 - Úpravy zařízení 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89</v>
      </c>
      <c r="AR98" s="126"/>
      <c r="AS98" s="127">
        <v>0</v>
      </c>
      <c r="AT98" s="128">
        <f>ROUND(SUM(AV98:AW98),2)</f>
        <v>0</v>
      </c>
      <c r="AU98" s="129">
        <f>'SO 431 - Úpravy zařízení ...'!P129</f>
        <v>0</v>
      </c>
      <c r="AV98" s="128">
        <f>'SO 431 - Úpravy zařízení ...'!J33</f>
        <v>0</v>
      </c>
      <c r="AW98" s="128">
        <f>'SO 431 - Úpravy zařízení ...'!J34</f>
        <v>0</v>
      </c>
      <c r="AX98" s="128">
        <f>'SO 431 - Úpravy zařízení ...'!J35</f>
        <v>0</v>
      </c>
      <c r="AY98" s="128">
        <f>'SO 431 - Úpravy zařízení ...'!J36</f>
        <v>0</v>
      </c>
      <c r="AZ98" s="128">
        <f>'SO 431 - Úpravy zařízení ...'!F33</f>
        <v>0</v>
      </c>
      <c r="BA98" s="128">
        <f>'SO 431 - Úpravy zařízení ...'!F34</f>
        <v>0</v>
      </c>
      <c r="BB98" s="128">
        <f>'SO 431 - Úpravy zařízení ...'!F35</f>
        <v>0</v>
      </c>
      <c r="BC98" s="128">
        <f>'SO 431 - Úpravy zařízení ...'!F36</f>
        <v>0</v>
      </c>
      <c r="BD98" s="130">
        <f>'SO 431 - Úpravy zařízení ...'!F37</f>
        <v>0</v>
      </c>
      <c r="BE98" s="7"/>
      <c r="BT98" s="131" t="s">
        <v>14</v>
      </c>
      <c r="BV98" s="131" t="s">
        <v>84</v>
      </c>
      <c r="BW98" s="131" t="s">
        <v>100</v>
      </c>
      <c r="BX98" s="131" t="s">
        <v>5</v>
      </c>
      <c r="CL98" s="131" t="s">
        <v>1</v>
      </c>
      <c r="CM98" s="131" t="s">
        <v>91</v>
      </c>
    </row>
    <row r="99" s="7" customFormat="1" ht="16.5" customHeight="1">
      <c r="A99" s="119" t="s">
        <v>86</v>
      </c>
      <c r="B99" s="120"/>
      <c r="C99" s="121"/>
      <c r="D99" s="122" t="s">
        <v>101</v>
      </c>
      <c r="E99" s="122"/>
      <c r="F99" s="122"/>
      <c r="G99" s="122"/>
      <c r="H99" s="122"/>
      <c r="I99" s="123"/>
      <c r="J99" s="122" t="s">
        <v>102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800 - Objekty úpravy ú...'!J30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89</v>
      </c>
      <c r="AR99" s="126"/>
      <c r="AS99" s="127">
        <v>0</v>
      </c>
      <c r="AT99" s="128">
        <f>ROUND(SUM(AV99:AW99),2)</f>
        <v>0</v>
      </c>
      <c r="AU99" s="129">
        <f>'SO 800 - Objekty úpravy ú...'!P119</f>
        <v>0</v>
      </c>
      <c r="AV99" s="128">
        <f>'SO 800 - Objekty úpravy ú...'!J33</f>
        <v>0</v>
      </c>
      <c r="AW99" s="128">
        <f>'SO 800 - Objekty úpravy ú...'!J34</f>
        <v>0</v>
      </c>
      <c r="AX99" s="128">
        <f>'SO 800 - Objekty úpravy ú...'!J35</f>
        <v>0</v>
      </c>
      <c r="AY99" s="128">
        <f>'SO 800 - Objekty úpravy ú...'!J36</f>
        <v>0</v>
      </c>
      <c r="AZ99" s="128">
        <f>'SO 800 - Objekty úpravy ú...'!F33</f>
        <v>0</v>
      </c>
      <c r="BA99" s="128">
        <f>'SO 800 - Objekty úpravy ú...'!F34</f>
        <v>0</v>
      </c>
      <c r="BB99" s="128">
        <f>'SO 800 - Objekty úpravy ú...'!F35</f>
        <v>0</v>
      </c>
      <c r="BC99" s="128">
        <f>'SO 800 - Objekty úpravy ú...'!F36</f>
        <v>0</v>
      </c>
      <c r="BD99" s="130">
        <f>'SO 800 - Objekty úpravy ú...'!F37</f>
        <v>0</v>
      </c>
      <c r="BE99" s="7"/>
      <c r="BT99" s="131" t="s">
        <v>14</v>
      </c>
      <c r="BV99" s="131" t="s">
        <v>84</v>
      </c>
      <c r="BW99" s="131" t="s">
        <v>103</v>
      </c>
      <c r="BX99" s="131" t="s">
        <v>5</v>
      </c>
      <c r="CL99" s="131" t="s">
        <v>1</v>
      </c>
      <c r="CM99" s="131" t="s">
        <v>91</v>
      </c>
    </row>
    <row r="100" s="7" customFormat="1" ht="16.5" customHeight="1">
      <c r="A100" s="119" t="s">
        <v>86</v>
      </c>
      <c r="B100" s="120"/>
      <c r="C100" s="121"/>
      <c r="D100" s="122" t="s">
        <v>104</v>
      </c>
      <c r="E100" s="122"/>
      <c r="F100" s="122"/>
      <c r="G100" s="122"/>
      <c r="H100" s="122"/>
      <c r="I100" s="123"/>
      <c r="J100" s="122" t="s">
        <v>105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'VRN - Vedlejší rozpočtové...'!J30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89</v>
      </c>
      <c r="AR100" s="126"/>
      <c r="AS100" s="127">
        <v>0</v>
      </c>
      <c r="AT100" s="128">
        <f>ROUND(SUM(AV100:AW100),2)</f>
        <v>0</v>
      </c>
      <c r="AU100" s="129">
        <f>'VRN - Vedlejší rozpočtové...'!P120</f>
        <v>0</v>
      </c>
      <c r="AV100" s="128">
        <f>'VRN - Vedlejší rozpočtové...'!J33</f>
        <v>0</v>
      </c>
      <c r="AW100" s="128">
        <f>'VRN - Vedlejší rozpočtové...'!J34</f>
        <v>0</v>
      </c>
      <c r="AX100" s="128">
        <f>'VRN - Vedlejší rozpočtové...'!J35</f>
        <v>0</v>
      </c>
      <c r="AY100" s="128">
        <f>'VRN - Vedlejší rozpočtové...'!J36</f>
        <v>0</v>
      </c>
      <c r="AZ100" s="128">
        <f>'VRN - Vedlejší rozpočtové...'!F33</f>
        <v>0</v>
      </c>
      <c r="BA100" s="128">
        <f>'VRN - Vedlejší rozpočtové...'!F34</f>
        <v>0</v>
      </c>
      <c r="BB100" s="128">
        <f>'VRN - Vedlejší rozpočtové...'!F35</f>
        <v>0</v>
      </c>
      <c r="BC100" s="128">
        <f>'VRN - Vedlejší rozpočtové...'!F36</f>
        <v>0</v>
      </c>
      <c r="BD100" s="130">
        <f>'VRN - Vedlejší rozpočtové...'!F37</f>
        <v>0</v>
      </c>
      <c r="BE100" s="7"/>
      <c r="BT100" s="131" t="s">
        <v>14</v>
      </c>
      <c r="BV100" s="131" t="s">
        <v>84</v>
      </c>
      <c r="BW100" s="131" t="s">
        <v>106</v>
      </c>
      <c r="BX100" s="131" t="s">
        <v>5</v>
      </c>
      <c r="CL100" s="131" t="s">
        <v>1</v>
      </c>
      <c r="CM100" s="131" t="s">
        <v>91</v>
      </c>
    </row>
    <row r="101" s="7" customFormat="1" ht="16.5" customHeight="1">
      <c r="A101" s="119" t="s">
        <v>86</v>
      </c>
      <c r="B101" s="120"/>
      <c r="C101" s="121"/>
      <c r="D101" s="122" t="s">
        <v>107</v>
      </c>
      <c r="E101" s="122"/>
      <c r="F101" s="122"/>
      <c r="G101" s="122"/>
      <c r="H101" s="122"/>
      <c r="I101" s="123"/>
      <c r="J101" s="122" t="s">
        <v>108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'ON - Ostatní náklady'!J30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89</v>
      </c>
      <c r="AR101" s="126"/>
      <c r="AS101" s="132">
        <v>0</v>
      </c>
      <c r="AT101" s="133">
        <f>ROUND(SUM(AV101:AW101),2)</f>
        <v>0</v>
      </c>
      <c r="AU101" s="134">
        <f>'ON - Ostatní náklady'!P119</f>
        <v>0</v>
      </c>
      <c r="AV101" s="133">
        <f>'ON - Ostatní náklady'!J33</f>
        <v>0</v>
      </c>
      <c r="AW101" s="133">
        <f>'ON - Ostatní náklady'!J34</f>
        <v>0</v>
      </c>
      <c r="AX101" s="133">
        <f>'ON - Ostatní náklady'!J35</f>
        <v>0</v>
      </c>
      <c r="AY101" s="133">
        <f>'ON - Ostatní náklady'!J36</f>
        <v>0</v>
      </c>
      <c r="AZ101" s="133">
        <f>'ON - Ostatní náklady'!F33</f>
        <v>0</v>
      </c>
      <c r="BA101" s="133">
        <f>'ON - Ostatní náklady'!F34</f>
        <v>0</v>
      </c>
      <c r="BB101" s="133">
        <f>'ON - Ostatní náklady'!F35</f>
        <v>0</v>
      </c>
      <c r="BC101" s="133">
        <f>'ON - Ostatní náklady'!F36</f>
        <v>0</v>
      </c>
      <c r="BD101" s="135">
        <f>'ON - Ostatní náklady'!F37</f>
        <v>0</v>
      </c>
      <c r="BE101" s="7"/>
      <c r="BT101" s="131" t="s">
        <v>14</v>
      </c>
      <c r="BV101" s="131" t="s">
        <v>84</v>
      </c>
      <c r="BW101" s="131" t="s">
        <v>109</v>
      </c>
      <c r="BX101" s="131" t="s">
        <v>5</v>
      </c>
      <c r="CL101" s="131" t="s">
        <v>1</v>
      </c>
      <c r="CM101" s="131" t="s">
        <v>91</v>
      </c>
    </row>
    <row r="102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sheet="1" formatColumns="0" formatRows="0" objects="1" scenarios="1" spinCount="100000" saltValue="csy8PHJDPXA3gWXXWFJG3fXGBjV9P6juouhXsN+EYpnApNhHpXzGyyeEWV4xF335/h4B0V2QCbHgylhfvXh2fQ==" hashValue="RClzGKY9dl55gTZHOEUwWCmdmj6MDzrmdMmwoCQpnigW+c+8vv1JQ0xgWnY38vlXvExOIXSFDC1OwiilZ0Z8zQ==" algorithmName="SHA-512" password="CC35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</mergeCells>
  <hyperlinks>
    <hyperlink ref="A95" location="'SO 010 - Příprava území, ...'!C2" display="/"/>
    <hyperlink ref="A96" location="'SO 100 - Komunikace'!C2" display="/"/>
    <hyperlink ref="A97" location="'SO 300 - Objekty odvodnění'!C2" display="/"/>
    <hyperlink ref="A98" location="'SO 431 - Úpravy zařízení ...'!C2" display="/"/>
    <hyperlink ref="A99" location="'SO 800 - Objekty úpravy ú...'!C2" display="/"/>
    <hyperlink ref="A100" location="'VRN - Vedlejší rozpočtové...'!C2" display="/"/>
    <hyperlink ref="A101" location="'ON - Ostatní náklad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  <c r="AZ2" s="137" t="s">
        <v>110</v>
      </c>
      <c r="BA2" s="137" t="s">
        <v>111</v>
      </c>
      <c r="BB2" s="137" t="s">
        <v>112</v>
      </c>
      <c r="BC2" s="137" t="s">
        <v>113</v>
      </c>
      <c r="BD2" s="137" t="s">
        <v>91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91</v>
      </c>
      <c r="AZ3" s="137" t="s">
        <v>114</v>
      </c>
      <c r="BA3" s="137" t="s">
        <v>114</v>
      </c>
      <c r="BB3" s="137" t="s">
        <v>115</v>
      </c>
      <c r="BC3" s="137" t="s">
        <v>116</v>
      </c>
      <c r="BD3" s="137" t="s">
        <v>91</v>
      </c>
    </row>
    <row r="4" s="1" customFormat="1" ht="24.96" customHeight="1">
      <c r="B4" s="20"/>
      <c r="D4" s="141" t="s">
        <v>117</v>
      </c>
      <c r="I4" s="136"/>
      <c r="L4" s="20"/>
      <c r="M4" s="142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3" t="s">
        <v>16</v>
      </c>
      <c r="I6" s="136"/>
      <c r="L6" s="20"/>
    </row>
    <row r="7" s="1" customFormat="1" ht="25.5" customHeight="1">
      <c r="B7" s="20"/>
      <c r="E7" s="144" t="str">
        <f>'Rekapitulace stavby'!K6</f>
        <v>Karlovo Náměstí - revitalizace, akce č. 999411, etapa 2 - úpravy v souvislosti se SSZ 1.036, 2.065, 2.041</v>
      </c>
      <c r="F7" s="143"/>
      <c r="G7" s="143"/>
      <c r="H7" s="143"/>
      <c r="I7" s="136"/>
      <c r="L7" s="20"/>
    </row>
    <row r="8" s="2" customFormat="1" ht="12" customHeight="1">
      <c r="A8" s="38"/>
      <c r="B8" s="44"/>
      <c r="C8" s="38"/>
      <c r="D8" s="143" t="s">
        <v>118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6" t="s">
        <v>119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3" t="s">
        <v>18</v>
      </c>
      <c r="E11" s="38"/>
      <c r="F11" s="147" t="s">
        <v>1</v>
      </c>
      <c r="G11" s="38"/>
      <c r="H11" s="38"/>
      <c r="I11" s="148" t="s">
        <v>19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3" t="s">
        <v>20</v>
      </c>
      <c r="E12" s="38"/>
      <c r="F12" s="147" t="s">
        <v>21</v>
      </c>
      <c r="G12" s="38"/>
      <c r="H12" s="38"/>
      <c r="I12" s="148" t="s">
        <v>22</v>
      </c>
      <c r="J12" s="149" t="str">
        <f>'Rekapitulace stavby'!AN8</f>
        <v>13. 12. 2018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3" t="s">
        <v>24</v>
      </c>
      <c r="E14" s="38"/>
      <c r="F14" s="38"/>
      <c r="G14" s="38"/>
      <c r="H14" s="38"/>
      <c r="I14" s="148" t="s">
        <v>25</v>
      </c>
      <c r="J14" s="147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3" t="s">
        <v>30</v>
      </c>
      <c r="E17" s="38"/>
      <c r="F17" s="38"/>
      <c r="G17" s="38"/>
      <c r="H17" s="38"/>
      <c r="I17" s="148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3" t="s">
        <v>32</v>
      </c>
      <c r="E20" s="38"/>
      <c r="F20" s="38"/>
      <c r="G20" s="38"/>
      <c r="H20" s="38"/>
      <c r="I20" s="148" t="s">
        <v>25</v>
      </c>
      <c r="J20" s="147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7" t="s">
        <v>34</v>
      </c>
      <c r="F21" s="38"/>
      <c r="G21" s="38"/>
      <c r="H21" s="38"/>
      <c r="I21" s="148" t="s">
        <v>28</v>
      </c>
      <c r="J21" s="147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25</v>
      </c>
      <c r="J23" s="147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7" t="s">
        <v>39</v>
      </c>
      <c r="F24" s="38"/>
      <c r="G24" s="38"/>
      <c r="H24" s="38"/>
      <c r="I24" s="148" t="s">
        <v>28</v>
      </c>
      <c r="J24" s="147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3" t="s">
        <v>41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7" t="s">
        <v>42</v>
      </c>
      <c r="E30" s="38"/>
      <c r="F30" s="38"/>
      <c r="G30" s="38"/>
      <c r="H30" s="38"/>
      <c r="I30" s="145"/>
      <c r="J30" s="158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9" t="s">
        <v>44</v>
      </c>
      <c r="G32" s="38"/>
      <c r="H32" s="38"/>
      <c r="I32" s="160" t="s">
        <v>43</v>
      </c>
      <c r="J32" s="159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1" t="s">
        <v>46</v>
      </c>
      <c r="E33" s="143" t="s">
        <v>47</v>
      </c>
      <c r="F33" s="162">
        <f>ROUND((SUM(BE122:BE165)),  2)</f>
        <v>0</v>
      </c>
      <c r="G33" s="38"/>
      <c r="H33" s="38"/>
      <c r="I33" s="163">
        <v>0.20999999999999999</v>
      </c>
      <c r="J33" s="162">
        <f>ROUND(((SUM(BE122:BE165))*I33),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3" t="s">
        <v>48</v>
      </c>
      <c r="F34" s="162">
        <f>ROUND((SUM(BF122:BF165)),  2)</f>
        <v>0</v>
      </c>
      <c r="G34" s="38"/>
      <c r="H34" s="38"/>
      <c r="I34" s="163">
        <v>0.14999999999999999</v>
      </c>
      <c r="J34" s="162">
        <f>ROUND(((SUM(BF122:BF165))*I34),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3" t="s">
        <v>49</v>
      </c>
      <c r="F35" s="162">
        <f>ROUND((SUM(BG122:BG165)),  2)</f>
        <v>0</v>
      </c>
      <c r="G35" s="38"/>
      <c r="H35" s="38"/>
      <c r="I35" s="163">
        <v>0.20999999999999999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3" t="s">
        <v>50</v>
      </c>
      <c r="F36" s="162">
        <f>ROUND((SUM(BH122:BH165)),  2)</f>
        <v>0</v>
      </c>
      <c r="G36" s="38"/>
      <c r="H36" s="38"/>
      <c r="I36" s="163">
        <v>0.14999999999999999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3" t="s">
        <v>51</v>
      </c>
      <c r="F37" s="162">
        <f>ROUND((SUM(BI122:BI165)),  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4"/>
      <c r="D39" s="165" t="s">
        <v>52</v>
      </c>
      <c r="E39" s="166"/>
      <c r="F39" s="166"/>
      <c r="G39" s="167" t="s">
        <v>53</v>
      </c>
      <c r="H39" s="168" t="s">
        <v>54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2" t="s">
        <v>55</v>
      </c>
      <c r="E50" s="173"/>
      <c r="F50" s="173"/>
      <c r="G50" s="172" t="s">
        <v>56</v>
      </c>
      <c r="H50" s="173"/>
      <c r="I50" s="174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8"/>
      <c r="J61" s="179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59</v>
      </c>
      <c r="E65" s="180"/>
      <c r="F65" s="180"/>
      <c r="G65" s="172" t="s">
        <v>60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8"/>
      <c r="J76" s="179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5.5" customHeight="1">
      <c r="A85" s="38"/>
      <c r="B85" s="39"/>
      <c r="C85" s="40"/>
      <c r="D85" s="40"/>
      <c r="E85" s="188" t="str">
        <f>E7</f>
        <v>Karlovo Náměstí - revitalizace, akce č. 999411, etapa 2 - úpravy v souvislosti se SSZ 1.036, 2.065, 2.041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010 - Příprava území, kácení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Karlovo Náměstí</v>
      </c>
      <c r="G89" s="40"/>
      <c r="H89" s="40"/>
      <c r="I89" s="148" t="s">
        <v>22</v>
      </c>
      <c r="J89" s="79" t="str">
        <f>IF(J12="","",J12)</f>
        <v>13. 12. 2018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8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9" t="s">
        <v>121</v>
      </c>
      <c r="D94" s="190"/>
      <c r="E94" s="190"/>
      <c r="F94" s="190"/>
      <c r="G94" s="190"/>
      <c r="H94" s="190"/>
      <c r="I94" s="191"/>
      <c r="J94" s="192" t="s">
        <v>122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3" t="s">
        <v>123</v>
      </c>
      <c r="D96" s="40"/>
      <c r="E96" s="40"/>
      <c r="F96" s="40"/>
      <c r="G96" s="40"/>
      <c r="H96" s="40"/>
      <c r="I96" s="145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124</v>
      </c>
    </row>
    <row r="97" s="9" customFormat="1" ht="24.96" customHeight="1">
      <c r="A97" s="9"/>
      <c r="B97" s="194"/>
      <c r="C97" s="195"/>
      <c r="D97" s="196" t="s">
        <v>125</v>
      </c>
      <c r="E97" s="197"/>
      <c r="F97" s="197"/>
      <c r="G97" s="197"/>
      <c r="H97" s="197"/>
      <c r="I97" s="198"/>
      <c r="J97" s="199">
        <f>J123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202"/>
      <c r="D98" s="203" t="s">
        <v>126</v>
      </c>
      <c r="E98" s="204"/>
      <c r="F98" s="204"/>
      <c r="G98" s="204"/>
      <c r="H98" s="204"/>
      <c r="I98" s="205"/>
      <c r="J98" s="206">
        <f>J124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202"/>
      <c r="D99" s="203" t="s">
        <v>127</v>
      </c>
      <c r="E99" s="204"/>
      <c r="F99" s="204"/>
      <c r="G99" s="204"/>
      <c r="H99" s="204"/>
      <c r="I99" s="205"/>
      <c r="J99" s="206">
        <f>J154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94"/>
      <c r="C100" s="195"/>
      <c r="D100" s="196" t="s">
        <v>128</v>
      </c>
      <c r="E100" s="197"/>
      <c r="F100" s="197"/>
      <c r="G100" s="197"/>
      <c r="H100" s="197"/>
      <c r="I100" s="198"/>
      <c r="J100" s="199">
        <f>J160</f>
        <v>0</v>
      </c>
      <c r="K100" s="195"/>
      <c r="L100" s="20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201"/>
      <c r="C101" s="202"/>
      <c r="D101" s="203" t="s">
        <v>129</v>
      </c>
      <c r="E101" s="204"/>
      <c r="F101" s="204"/>
      <c r="G101" s="204"/>
      <c r="H101" s="204"/>
      <c r="I101" s="205"/>
      <c r="J101" s="206">
        <f>J161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202"/>
      <c r="D102" s="203" t="s">
        <v>130</v>
      </c>
      <c r="E102" s="204"/>
      <c r="F102" s="204"/>
      <c r="G102" s="204"/>
      <c r="H102" s="204"/>
      <c r="I102" s="205"/>
      <c r="J102" s="206">
        <f>J164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145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184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187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131</v>
      </c>
      <c r="D109" s="40"/>
      <c r="E109" s="40"/>
      <c r="F109" s="40"/>
      <c r="G109" s="40"/>
      <c r="H109" s="40"/>
      <c r="I109" s="14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14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4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5.5" customHeight="1">
      <c r="A112" s="38"/>
      <c r="B112" s="39"/>
      <c r="C112" s="40"/>
      <c r="D112" s="40"/>
      <c r="E112" s="188" t="str">
        <f>E7</f>
        <v>Karlovo Náměstí - revitalizace, akce č. 999411, etapa 2 - úpravy v souvislosti se SSZ 1.036, 2.065, 2.041</v>
      </c>
      <c r="F112" s="32"/>
      <c r="G112" s="32"/>
      <c r="H112" s="32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118</v>
      </c>
      <c r="D113" s="40"/>
      <c r="E113" s="40"/>
      <c r="F113" s="40"/>
      <c r="G113" s="40"/>
      <c r="H113" s="40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SO 010 - Příprava území, kácení</v>
      </c>
      <c r="F114" s="40"/>
      <c r="G114" s="40"/>
      <c r="H114" s="40"/>
      <c r="I114" s="14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Karlovo Náměstí</v>
      </c>
      <c r="G116" s="40"/>
      <c r="H116" s="40"/>
      <c r="I116" s="148" t="s">
        <v>22</v>
      </c>
      <c r="J116" s="79" t="str">
        <f>IF(J12="","",J12)</f>
        <v>13. 12. 2018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Technická správa komunikací hl. m. Prahy a.s.</v>
      </c>
      <c r="G118" s="40"/>
      <c r="H118" s="40"/>
      <c r="I118" s="148" t="s">
        <v>32</v>
      </c>
      <c r="J118" s="36" t="str">
        <f>E21</f>
        <v>DIPRO, spol s 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148" t="s">
        <v>37</v>
      </c>
      <c r="J119" s="36" t="str">
        <f>E24</f>
        <v>TMI Building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14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208"/>
      <c r="B121" s="209"/>
      <c r="C121" s="210" t="s">
        <v>132</v>
      </c>
      <c r="D121" s="211" t="s">
        <v>67</v>
      </c>
      <c r="E121" s="211" t="s">
        <v>63</v>
      </c>
      <c r="F121" s="211" t="s">
        <v>64</v>
      </c>
      <c r="G121" s="211" t="s">
        <v>133</v>
      </c>
      <c r="H121" s="211" t="s">
        <v>134</v>
      </c>
      <c r="I121" s="212" t="s">
        <v>135</v>
      </c>
      <c r="J121" s="211" t="s">
        <v>122</v>
      </c>
      <c r="K121" s="213" t="s">
        <v>136</v>
      </c>
      <c r="L121" s="214"/>
      <c r="M121" s="100" t="s">
        <v>1</v>
      </c>
      <c r="N121" s="101" t="s">
        <v>46</v>
      </c>
      <c r="O121" s="101" t="s">
        <v>137</v>
      </c>
      <c r="P121" s="101" t="s">
        <v>138</v>
      </c>
      <c r="Q121" s="101" t="s">
        <v>139</v>
      </c>
      <c r="R121" s="101" t="s">
        <v>140</v>
      </c>
      <c r="S121" s="101" t="s">
        <v>141</v>
      </c>
      <c r="T121" s="102" t="s">
        <v>142</v>
      </c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</row>
    <row r="122" s="2" customFormat="1" ht="22.8" customHeight="1">
      <c r="A122" s="38"/>
      <c r="B122" s="39"/>
      <c r="C122" s="107" t="s">
        <v>143</v>
      </c>
      <c r="D122" s="40"/>
      <c r="E122" s="40"/>
      <c r="F122" s="40"/>
      <c r="G122" s="40"/>
      <c r="H122" s="40"/>
      <c r="I122" s="145"/>
      <c r="J122" s="215">
        <f>BK122</f>
        <v>0</v>
      </c>
      <c r="K122" s="40"/>
      <c r="L122" s="44"/>
      <c r="M122" s="103"/>
      <c r="N122" s="216"/>
      <c r="O122" s="104"/>
      <c r="P122" s="217">
        <f>P123+P160</f>
        <v>0</v>
      </c>
      <c r="Q122" s="104"/>
      <c r="R122" s="217">
        <f>R123+R160</f>
        <v>0.89022339999999989</v>
      </c>
      <c r="S122" s="104"/>
      <c r="T122" s="218">
        <f>T123+T160</f>
        <v>1.3740000000000001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81</v>
      </c>
      <c r="AU122" s="17" t="s">
        <v>124</v>
      </c>
      <c r="BK122" s="219">
        <f>BK123+BK160</f>
        <v>0</v>
      </c>
    </row>
    <row r="123" s="12" customFormat="1" ht="25.92" customHeight="1">
      <c r="A123" s="12"/>
      <c r="B123" s="220"/>
      <c r="C123" s="221"/>
      <c r="D123" s="222" t="s">
        <v>81</v>
      </c>
      <c r="E123" s="223" t="s">
        <v>144</v>
      </c>
      <c r="F123" s="223" t="s">
        <v>145</v>
      </c>
      <c r="G123" s="221"/>
      <c r="H123" s="221"/>
      <c r="I123" s="224"/>
      <c r="J123" s="225">
        <f>BK123</f>
        <v>0</v>
      </c>
      <c r="K123" s="221"/>
      <c r="L123" s="226"/>
      <c r="M123" s="227"/>
      <c r="N123" s="228"/>
      <c r="O123" s="228"/>
      <c r="P123" s="229">
        <f>P124+P154</f>
        <v>0</v>
      </c>
      <c r="Q123" s="228"/>
      <c r="R123" s="229">
        <f>R124+R154</f>
        <v>0.25722339999999999</v>
      </c>
      <c r="S123" s="228"/>
      <c r="T123" s="230">
        <f>T124+T154</f>
        <v>1.3740000000000001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14</v>
      </c>
      <c r="AT123" s="232" t="s">
        <v>81</v>
      </c>
      <c r="AU123" s="232" t="s">
        <v>82</v>
      </c>
      <c r="AY123" s="231" t="s">
        <v>146</v>
      </c>
      <c r="BK123" s="233">
        <f>BK124+BK154</f>
        <v>0</v>
      </c>
    </row>
    <row r="124" s="12" customFormat="1" ht="22.8" customHeight="1">
      <c r="A124" s="12"/>
      <c r="B124" s="220"/>
      <c r="C124" s="221"/>
      <c r="D124" s="222" t="s">
        <v>81</v>
      </c>
      <c r="E124" s="234" t="s">
        <v>14</v>
      </c>
      <c r="F124" s="234" t="s">
        <v>147</v>
      </c>
      <c r="G124" s="221"/>
      <c r="H124" s="221"/>
      <c r="I124" s="224"/>
      <c r="J124" s="235">
        <f>BK124</f>
        <v>0</v>
      </c>
      <c r="K124" s="221"/>
      <c r="L124" s="226"/>
      <c r="M124" s="227"/>
      <c r="N124" s="228"/>
      <c r="O124" s="228"/>
      <c r="P124" s="229">
        <f>SUM(P125:P153)</f>
        <v>0</v>
      </c>
      <c r="Q124" s="228"/>
      <c r="R124" s="229">
        <f>SUM(R125:R153)</f>
        <v>0.077063400000000004</v>
      </c>
      <c r="S124" s="228"/>
      <c r="T124" s="230">
        <f>SUM(T125:T153)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14</v>
      </c>
      <c r="AT124" s="232" t="s">
        <v>81</v>
      </c>
      <c r="AU124" s="232" t="s">
        <v>14</v>
      </c>
      <c r="AY124" s="231" t="s">
        <v>146</v>
      </c>
      <c r="BK124" s="233">
        <f>SUM(BK125:BK153)</f>
        <v>0</v>
      </c>
    </row>
    <row r="125" s="2" customFormat="1" ht="36" customHeight="1">
      <c r="A125" s="38"/>
      <c r="B125" s="39"/>
      <c r="C125" s="236" t="s">
        <v>14</v>
      </c>
      <c r="D125" s="236" t="s">
        <v>148</v>
      </c>
      <c r="E125" s="237" t="s">
        <v>149</v>
      </c>
      <c r="F125" s="238" t="s">
        <v>150</v>
      </c>
      <c r="G125" s="239" t="s">
        <v>112</v>
      </c>
      <c r="H125" s="240">
        <v>96</v>
      </c>
      <c r="I125" s="241"/>
      <c r="J125" s="242">
        <f>ROUND(I125*H125,2)</f>
        <v>0</v>
      </c>
      <c r="K125" s="238" t="s">
        <v>151</v>
      </c>
      <c r="L125" s="44"/>
      <c r="M125" s="243" t="s">
        <v>1</v>
      </c>
      <c r="N125" s="244" t="s">
        <v>47</v>
      </c>
      <c r="O125" s="91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7" t="s">
        <v>152</v>
      </c>
      <c r="AT125" s="247" t="s">
        <v>148</v>
      </c>
      <c r="AU125" s="247" t="s">
        <v>91</v>
      </c>
      <c r="AY125" s="17" t="s">
        <v>146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17" t="s">
        <v>14</v>
      </c>
      <c r="BK125" s="248">
        <f>ROUND(I125*H125,2)</f>
        <v>0</v>
      </c>
      <c r="BL125" s="17" t="s">
        <v>152</v>
      </c>
      <c r="BM125" s="247" t="s">
        <v>153</v>
      </c>
    </row>
    <row r="126" s="13" customFormat="1">
      <c r="A126" s="13"/>
      <c r="B126" s="249"/>
      <c r="C126" s="250"/>
      <c r="D126" s="251" t="s">
        <v>154</v>
      </c>
      <c r="E126" s="252" t="s">
        <v>1</v>
      </c>
      <c r="F126" s="253" t="s">
        <v>155</v>
      </c>
      <c r="G126" s="250"/>
      <c r="H126" s="254">
        <v>62</v>
      </c>
      <c r="I126" s="255"/>
      <c r="J126" s="250"/>
      <c r="K126" s="250"/>
      <c r="L126" s="256"/>
      <c r="M126" s="257"/>
      <c r="N126" s="258"/>
      <c r="O126" s="258"/>
      <c r="P126" s="258"/>
      <c r="Q126" s="258"/>
      <c r="R126" s="258"/>
      <c r="S126" s="258"/>
      <c r="T126" s="25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0" t="s">
        <v>154</v>
      </c>
      <c r="AU126" s="260" t="s">
        <v>91</v>
      </c>
      <c r="AV126" s="13" t="s">
        <v>91</v>
      </c>
      <c r="AW126" s="13" t="s">
        <v>36</v>
      </c>
      <c r="AX126" s="13" t="s">
        <v>82</v>
      </c>
      <c r="AY126" s="260" t="s">
        <v>146</v>
      </c>
    </row>
    <row r="127" s="13" customFormat="1">
      <c r="A127" s="13"/>
      <c r="B127" s="249"/>
      <c r="C127" s="250"/>
      <c r="D127" s="251" t="s">
        <v>154</v>
      </c>
      <c r="E127" s="252" t="s">
        <v>1</v>
      </c>
      <c r="F127" s="253" t="s">
        <v>156</v>
      </c>
      <c r="G127" s="250"/>
      <c r="H127" s="254">
        <v>34</v>
      </c>
      <c r="I127" s="255"/>
      <c r="J127" s="250"/>
      <c r="K127" s="250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154</v>
      </c>
      <c r="AU127" s="260" t="s">
        <v>91</v>
      </c>
      <c r="AV127" s="13" t="s">
        <v>91</v>
      </c>
      <c r="AW127" s="13" t="s">
        <v>36</v>
      </c>
      <c r="AX127" s="13" t="s">
        <v>82</v>
      </c>
      <c r="AY127" s="260" t="s">
        <v>146</v>
      </c>
    </row>
    <row r="128" s="14" customFormat="1">
      <c r="A128" s="14"/>
      <c r="B128" s="261"/>
      <c r="C128" s="262"/>
      <c r="D128" s="251" t="s">
        <v>154</v>
      </c>
      <c r="E128" s="263" t="s">
        <v>110</v>
      </c>
      <c r="F128" s="264" t="s">
        <v>157</v>
      </c>
      <c r="G128" s="262"/>
      <c r="H128" s="265">
        <v>96</v>
      </c>
      <c r="I128" s="266"/>
      <c r="J128" s="262"/>
      <c r="K128" s="262"/>
      <c r="L128" s="267"/>
      <c r="M128" s="268"/>
      <c r="N128" s="269"/>
      <c r="O128" s="269"/>
      <c r="P128" s="269"/>
      <c r="Q128" s="269"/>
      <c r="R128" s="269"/>
      <c r="S128" s="269"/>
      <c r="T128" s="27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1" t="s">
        <v>154</v>
      </c>
      <c r="AU128" s="271" t="s">
        <v>91</v>
      </c>
      <c r="AV128" s="14" t="s">
        <v>152</v>
      </c>
      <c r="AW128" s="14" t="s">
        <v>36</v>
      </c>
      <c r="AX128" s="14" t="s">
        <v>14</v>
      </c>
      <c r="AY128" s="271" t="s">
        <v>146</v>
      </c>
    </row>
    <row r="129" s="2" customFormat="1" ht="24" customHeight="1">
      <c r="A129" s="38"/>
      <c r="B129" s="39"/>
      <c r="C129" s="236" t="s">
        <v>91</v>
      </c>
      <c r="D129" s="236" t="s">
        <v>148</v>
      </c>
      <c r="E129" s="237" t="s">
        <v>158</v>
      </c>
      <c r="F129" s="238" t="s">
        <v>159</v>
      </c>
      <c r="G129" s="239" t="s">
        <v>112</v>
      </c>
      <c r="H129" s="240">
        <v>96</v>
      </c>
      <c r="I129" s="241"/>
      <c r="J129" s="242">
        <f>ROUND(I129*H129,2)</f>
        <v>0</v>
      </c>
      <c r="K129" s="238" t="s">
        <v>151</v>
      </c>
      <c r="L129" s="44"/>
      <c r="M129" s="243" t="s">
        <v>1</v>
      </c>
      <c r="N129" s="244" t="s">
        <v>47</v>
      </c>
      <c r="O129" s="91"/>
      <c r="P129" s="245">
        <f>O129*H129</f>
        <v>0</v>
      </c>
      <c r="Q129" s="245">
        <v>0.00018000000000000001</v>
      </c>
      <c r="R129" s="245">
        <f>Q129*H129</f>
        <v>0.01728</v>
      </c>
      <c r="S129" s="245">
        <v>0</v>
      </c>
      <c r="T129" s="24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7" t="s">
        <v>152</v>
      </c>
      <c r="AT129" s="247" t="s">
        <v>148</v>
      </c>
      <c r="AU129" s="247" t="s">
        <v>91</v>
      </c>
      <c r="AY129" s="17" t="s">
        <v>146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7" t="s">
        <v>14</v>
      </c>
      <c r="BK129" s="248">
        <f>ROUND(I129*H129,2)</f>
        <v>0</v>
      </c>
      <c r="BL129" s="17" t="s">
        <v>152</v>
      </c>
      <c r="BM129" s="247" t="s">
        <v>160</v>
      </c>
    </row>
    <row r="130" s="13" customFormat="1">
      <c r="A130" s="13"/>
      <c r="B130" s="249"/>
      <c r="C130" s="250"/>
      <c r="D130" s="251" t="s">
        <v>154</v>
      </c>
      <c r="E130" s="252" t="s">
        <v>1</v>
      </c>
      <c r="F130" s="253" t="s">
        <v>110</v>
      </c>
      <c r="G130" s="250"/>
      <c r="H130" s="254">
        <v>96</v>
      </c>
      <c r="I130" s="255"/>
      <c r="J130" s="250"/>
      <c r="K130" s="250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154</v>
      </c>
      <c r="AU130" s="260" t="s">
        <v>91</v>
      </c>
      <c r="AV130" s="13" t="s">
        <v>91</v>
      </c>
      <c r="AW130" s="13" t="s">
        <v>36</v>
      </c>
      <c r="AX130" s="13" t="s">
        <v>82</v>
      </c>
      <c r="AY130" s="260" t="s">
        <v>146</v>
      </c>
    </row>
    <row r="131" s="14" customFormat="1">
      <c r="A131" s="14"/>
      <c r="B131" s="261"/>
      <c r="C131" s="262"/>
      <c r="D131" s="251" t="s">
        <v>154</v>
      </c>
      <c r="E131" s="263" t="s">
        <v>1</v>
      </c>
      <c r="F131" s="264" t="s">
        <v>157</v>
      </c>
      <c r="G131" s="262"/>
      <c r="H131" s="265">
        <v>96</v>
      </c>
      <c r="I131" s="266"/>
      <c r="J131" s="262"/>
      <c r="K131" s="262"/>
      <c r="L131" s="267"/>
      <c r="M131" s="268"/>
      <c r="N131" s="269"/>
      <c r="O131" s="269"/>
      <c r="P131" s="269"/>
      <c r="Q131" s="269"/>
      <c r="R131" s="269"/>
      <c r="S131" s="269"/>
      <c r="T131" s="27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1" t="s">
        <v>154</v>
      </c>
      <c r="AU131" s="271" t="s">
        <v>91</v>
      </c>
      <c r="AV131" s="14" t="s">
        <v>152</v>
      </c>
      <c r="AW131" s="14" t="s">
        <v>36</v>
      </c>
      <c r="AX131" s="14" t="s">
        <v>14</v>
      </c>
      <c r="AY131" s="271" t="s">
        <v>146</v>
      </c>
    </row>
    <row r="132" s="2" customFormat="1" ht="36" customHeight="1">
      <c r="A132" s="38"/>
      <c r="B132" s="39"/>
      <c r="C132" s="236" t="s">
        <v>161</v>
      </c>
      <c r="D132" s="236" t="s">
        <v>148</v>
      </c>
      <c r="E132" s="237" t="s">
        <v>162</v>
      </c>
      <c r="F132" s="238" t="s">
        <v>163</v>
      </c>
      <c r="G132" s="239" t="s">
        <v>115</v>
      </c>
      <c r="H132" s="240">
        <v>22.5</v>
      </c>
      <c r="I132" s="241"/>
      <c r="J132" s="242">
        <f>ROUND(I132*H132,2)</f>
        <v>0</v>
      </c>
      <c r="K132" s="238" t="s">
        <v>151</v>
      </c>
      <c r="L132" s="44"/>
      <c r="M132" s="243" t="s">
        <v>1</v>
      </c>
      <c r="N132" s="244" t="s">
        <v>47</v>
      </c>
      <c r="O132" s="91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7" t="s">
        <v>152</v>
      </c>
      <c r="AT132" s="247" t="s">
        <v>148</v>
      </c>
      <c r="AU132" s="247" t="s">
        <v>91</v>
      </c>
      <c r="AY132" s="17" t="s">
        <v>146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7" t="s">
        <v>14</v>
      </c>
      <c r="BK132" s="248">
        <f>ROUND(I132*H132,2)</f>
        <v>0</v>
      </c>
      <c r="BL132" s="17" t="s">
        <v>152</v>
      </c>
      <c r="BM132" s="247" t="s">
        <v>164</v>
      </c>
    </row>
    <row r="133" s="13" customFormat="1">
      <c r="A133" s="13"/>
      <c r="B133" s="249"/>
      <c r="C133" s="250"/>
      <c r="D133" s="251" t="s">
        <v>154</v>
      </c>
      <c r="E133" s="252" t="s">
        <v>1</v>
      </c>
      <c r="F133" s="253" t="s">
        <v>165</v>
      </c>
      <c r="G133" s="250"/>
      <c r="H133" s="254">
        <v>19.800000000000001</v>
      </c>
      <c r="I133" s="255"/>
      <c r="J133" s="250"/>
      <c r="K133" s="250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154</v>
      </c>
      <c r="AU133" s="260" t="s">
        <v>91</v>
      </c>
      <c r="AV133" s="13" t="s">
        <v>91</v>
      </c>
      <c r="AW133" s="13" t="s">
        <v>36</v>
      </c>
      <c r="AX133" s="13" t="s">
        <v>82</v>
      </c>
      <c r="AY133" s="260" t="s">
        <v>146</v>
      </c>
    </row>
    <row r="134" s="13" customFormat="1">
      <c r="A134" s="13"/>
      <c r="B134" s="249"/>
      <c r="C134" s="250"/>
      <c r="D134" s="251" t="s">
        <v>154</v>
      </c>
      <c r="E134" s="252" t="s">
        <v>1</v>
      </c>
      <c r="F134" s="253" t="s">
        <v>166</v>
      </c>
      <c r="G134" s="250"/>
      <c r="H134" s="254">
        <v>2.7000000000000002</v>
      </c>
      <c r="I134" s="255"/>
      <c r="J134" s="250"/>
      <c r="K134" s="250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154</v>
      </c>
      <c r="AU134" s="260" t="s">
        <v>91</v>
      </c>
      <c r="AV134" s="13" t="s">
        <v>91</v>
      </c>
      <c r="AW134" s="13" t="s">
        <v>36</v>
      </c>
      <c r="AX134" s="13" t="s">
        <v>82</v>
      </c>
      <c r="AY134" s="260" t="s">
        <v>146</v>
      </c>
    </row>
    <row r="135" s="14" customFormat="1">
      <c r="A135" s="14"/>
      <c r="B135" s="261"/>
      <c r="C135" s="262"/>
      <c r="D135" s="251" t="s">
        <v>154</v>
      </c>
      <c r="E135" s="263" t="s">
        <v>114</v>
      </c>
      <c r="F135" s="264" t="s">
        <v>157</v>
      </c>
      <c r="G135" s="262"/>
      <c r="H135" s="265">
        <v>22.5</v>
      </c>
      <c r="I135" s="266"/>
      <c r="J135" s="262"/>
      <c r="K135" s="262"/>
      <c r="L135" s="267"/>
      <c r="M135" s="268"/>
      <c r="N135" s="269"/>
      <c r="O135" s="269"/>
      <c r="P135" s="269"/>
      <c r="Q135" s="269"/>
      <c r="R135" s="269"/>
      <c r="S135" s="269"/>
      <c r="T135" s="27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1" t="s">
        <v>154</v>
      </c>
      <c r="AU135" s="271" t="s">
        <v>91</v>
      </c>
      <c r="AV135" s="14" t="s">
        <v>152</v>
      </c>
      <c r="AW135" s="14" t="s">
        <v>36</v>
      </c>
      <c r="AX135" s="14" t="s">
        <v>14</v>
      </c>
      <c r="AY135" s="271" t="s">
        <v>146</v>
      </c>
    </row>
    <row r="136" s="2" customFormat="1" ht="24" customHeight="1">
      <c r="A136" s="38"/>
      <c r="B136" s="39"/>
      <c r="C136" s="236" t="s">
        <v>152</v>
      </c>
      <c r="D136" s="236" t="s">
        <v>148</v>
      </c>
      <c r="E136" s="237" t="s">
        <v>167</v>
      </c>
      <c r="F136" s="238" t="s">
        <v>168</v>
      </c>
      <c r="G136" s="239" t="s">
        <v>112</v>
      </c>
      <c r="H136" s="240">
        <v>96</v>
      </c>
      <c r="I136" s="241"/>
      <c r="J136" s="242">
        <f>ROUND(I136*H136,2)</f>
        <v>0</v>
      </c>
      <c r="K136" s="238" t="s">
        <v>151</v>
      </c>
      <c r="L136" s="44"/>
      <c r="M136" s="243" t="s">
        <v>1</v>
      </c>
      <c r="N136" s="244" t="s">
        <v>47</v>
      </c>
      <c r="O136" s="91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7" t="s">
        <v>152</v>
      </c>
      <c r="AT136" s="247" t="s">
        <v>148</v>
      </c>
      <c r="AU136" s="247" t="s">
        <v>91</v>
      </c>
      <c r="AY136" s="17" t="s">
        <v>146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7" t="s">
        <v>14</v>
      </c>
      <c r="BK136" s="248">
        <f>ROUND(I136*H136,2)</f>
        <v>0</v>
      </c>
      <c r="BL136" s="17" t="s">
        <v>152</v>
      </c>
      <c r="BM136" s="247" t="s">
        <v>169</v>
      </c>
    </row>
    <row r="137" s="13" customFormat="1">
      <c r="A137" s="13"/>
      <c r="B137" s="249"/>
      <c r="C137" s="250"/>
      <c r="D137" s="251" t="s">
        <v>154</v>
      </c>
      <c r="E137" s="252" t="s">
        <v>1</v>
      </c>
      <c r="F137" s="253" t="s">
        <v>110</v>
      </c>
      <c r="G137" s="250"/>
      <c r="H137" s="254">
        <v>96</v>
      </c>
      <c r="I137" s="255"/>
      <c r="J137" s="250"/>
      <c r="K137" s="250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154</v>
      </c>
      <c r="AU137" s="260" t="s">
        <v>91</v>
      </c>
      <c r="AV137" s="13" t="s">
        <v>91</v>
      </c>
      <c r="AW137" s="13" t="s">
        <v>36</v>
      </c>
      <c r="AX137" s="13" t="s">
        <v>82</v>
      </c>
      <c r="AY137" s="260" t="s">
        <v>146</v>
      </c>
    </row>
    <row r="138" s="14" customFormat="1">
      <c r="A138" s="14"/>
      <c r="B138" s="261"/>
      <c r="C138" s="262"/>
      <c r="D138" s="251" t="s">
        <v>154</v>
      </c>
      <c r="E138" s="263" t="s">
        <v>1</v>
      </c>
      <c r="F138" s="264" t="s">
        <v>157</v>
      </c>
      <c r="G138" s="262"/>
      <c r="H138" s="265">
        <v>96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1" t="s">
        <v>154</v>
      </c>
      <c r="AU138" s="271" t="s">
        <v>91</v>
      </c>
      <c r="AV138" s="14" t="s">
        <v>152</v>
      </c>
      <c r="AW138" s="14" t="s">
        <v>36</v>
      </c>
      <c r="AX138" s="14" t="s">
        <v>14</v>
      </c>
      <c r="AY138" s="271" t="s">
        <v>146</v>
      </c>
    </row>
    <row r="139" s="2" customFormat="1" ht="60" customHeight="1">
      <c r="A139" s="38"/>
      <c r="B139" s="39"/>
      <c r="C139" s="236" t="s">
        <v>170</v>
      </c>
      <c r="D139" s="236" t="s">
        <v>148</v>
      </c>
      <c r="E139" s="237" t="s">
        <v>171</v>
      </c>
      <c r="F139" s="238" t="s">
        <v>172</v>
      </c>
      <c r="G139" s="239" t="s">
        <v>115</v>
      </c>
      <c r="H139" s="240">
        <v>22.5</v>
      </c>
      <c r="I139" s="241"/>
      <c r="J139" s="242">
        <f>ROUND(I139*H139,2)</f>
        <v>0</v>
      </c>
      <c r="K139" s="238" t="s">
        <v>151</v>
      </c>
      <c r="L139" s="44"/>
      <c r="M139" s="243" t="s">
        <v>1</v>
      </c>
      <c r="N139" s="244" t="s">
        <v>47</v>
      </c>
      <c r="O139" s="91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7" t="s">
        <v>152</v>
      </c>
      <c r="AT139" s="247" t="s">
        <v>148</v>
      </c>
      <c r="AU139" s="247" t="s">
        <v>91</v>
      </c>
      <c r="AY139" s="17" t="s">
        <v>146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7" t="s">
        <v>14</v>
      </c>
      <c r="BK139" s="248">
        <f>ROUND(I139*H139,2)</f>
        <v>0</v>
      </c>
      <c r="BL139" s="17" t="s">
        <v>152</v>
      </c>
      <c r="BM139" s="247" t="s">
        <v>173</v>
      </c>
    </row>
    <row r="140" s="13" customFormat="1">
      <c r="A140" s="13"/>
      <c r="B140" s="249"/>
      <c r="C140" s="250"/>
      <c r="D140" s="251" t="s">
        <v>154</v>
      </c>
      <c r="E140" s="252" t="s">
        <v>1</v>
      </c>
      <c r="F140" s="253" t="s">
        <v>174</v>
      </c>
      <c r="G140" s="250"/>
      <c r="H140" s="254">
        <v>22.5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154</v>
      </c>
      <c r="AU140" s="260" t="s">
        <v>91</v>
      </c>
      <c r="AV140" s="13" t="s">
        <v>91</v>
      </c>
      <c r="AW140" s="13" t="s">
        <v>36</v>
      </c>
      <c r="AX140" s="13" t="s">
        <v>82</v>
      </c>
      <c r="AY140" s="260" t="s">
        <v>146</v>
      </c>
    </row>
    <row r="141" s="14" customFormat="1">
      <c r="A141" s="14"/>
      <c r="B141" s="261"/>
      <c r="C141" s="262"/>
      <c r="D141" s="251" t="s">
        <v>154</v>
      </c>
      <c r="E141" s="263" t="s">
        <v>1</v>
      </c>
      <c r="F141" s="264" t="s">
        <v>157</v>
      </c>
      <c r="G141" s="262"/>
      <c r="H141" s="265">
        <v>22.5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154</v>
      </c>
      <c r="AU141" s="271" t="s">
        <v>91</v>
      </c>
      <c r="AV141" s="14" t="s">
        <v>152</v>
      </c>
      <c r="AW141" s="14" t="s">
        <v>36</v>
      </c>
      <c r="AX141" s="14" t="s">
        <v>14</v>
      </c>
      <c r="AY141" s="271" t="s">
        <v>146</v>
      </c>
    </row>
    <row r="142" s="2" customFormat="1" ht="16.5" customHeight="1">
      <c r="A142" s="38"/>
      <c r="B142" s="39"/>
      <c r="C142" s="236" t="s">
        <v>175</v>
      </c>
      <c r="D142" s="236" t="s">
        <v>148</v>
      </c>
      <c r="E142" s="237" t="s">
        <v>176</v>
      </c>
      <c r="F142" s="238" t="s">
        <v>177</v>
      </c>
      <c r="G142" s="239" t="s">
        <v>115</v>
      </c>
      <c r="H142" s="240">
        <v>22.5</v>
      </c>
      <c r="I142" s="241"/>
      <c r="J142" s="242">
        <f>ROUND(I142*H142,2)</f>
        <v>0</v>
      </c>
      <c r="K142" s="238" t="s">
        <v>151</v>
      </c>
      <c r="L142" s="44"/>
      <c r="M142" s="243" t="s">
        <v>1</v>
      </c>
      <c r="N142" s="244" t="s">
        <v>47</v>
      </c>
      <c r="O142" s="91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7" t="s">
        <v>152</v>
      </c>
      <c r="AT142" s="247" t="s">
        <v>148</v>
      </c>
      <c r="AU142" s="247" t="s">
        <v>91</v>
      </c>
      <c r="AY142" s="17" t="s">
        <v>146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7" t="s">
        <v>14</v>
      </c>
      <c r="BK142" s="248">
        <f>ROUND(I142*H142,2)</f>
        <v>0</v>
      </c>
      <c r="BL142" s="17" t="s">
        <v>152</v>
      </c>
      <c r="BM142" s="247" t="s">
        <v>178</v>
      </c>
    </row>
    <row r="143" s="13" customFormat="1">
      <c r="A143" s="13"/>
      <c r="B143" s="249"/>
      <c r="C143" s="250"/>
      <c r="D143" s="251" t="s">
        <v>154</v>
      </c>
      <c r="E143" s="252" t="s">
        <v>1</v>
      </c>
      <c r="F143" s="253" t="s">
        <v>174</v>
      </c>
      <c r="G143" s="250"/>
      <c r="H143" s="254">
        <v>22.5</v>
      </c>
      <c r="I143" s="255"/>
      <c r="J143" s="250"/>
      <c r="K143" s="250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154</v>
      </c>
      <c r="AU143" s="260" t="s">
        <v>91</v>
      </c>
      <c r="AV143" s="13" t="s">
        <v>91</v>
      </c>
      <c r="AW143" s="13" t="s">
        <v>36</v>
      </c>
      <c r="AX143" s="13" t="s">
        <v>82</v>
      </c>
      <c r="AY143" s="260" t="s">
        <v>146</v>
      </c>
    </row>
    <row r="144" s="14" customFormat="1">
      <c r="A144" s="14"/>
      <c r="B144" s="261"/>
      <c r="C144" s="262"/>
      <c r="D144" s="251" t="s">
        <v>154</v>
      </c>
      <c r="E144" s="263" t="s">
        <v>1</v>
      </c>
      <c r="F144" s="264" t="s">
        <v>157</v>
      </c>
      <c r="G144" s="262"/>
      <c r="H144" s="265">
        <v>22.5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1" t="s">
        <v>154</v>
      </c>
      <c r="AU144" s="271" t="s">
        <v>91</v>
      </c>
      <c r="AV144" s="14" t="s">
        <v>152</v>
      </c>
      <c r="AW144" s="14" t="s">
        <v>36</v>
      </c>
      <c r="AX144" s="14" t="s">
        <v>14</v>
      </c>
      <c r="AY144" s="271" t="s">
        <v>146</v>
      </c>
    </row>
    <row r="145" s="2" customFormat="1" ht="36" customHeight="1">
      <c r="A145" s="38"/>
      <c r="B145" s="39"/>
      <c r="C145" s="236" t="s">
        <v>179</v>
      </c>
      <c r="D145" s="236" t="s">
        <v>148</v>
      </c>
      <c r="E145" s="237" t="s">
        <v>180</v>
      </c>
      <c r="F145" s="238" t="s">
        <v>181</v>
      </c>
      <c r="G145" s="239" t="s">
        <v>182</v>
      </c>
      <c r="H145" s="240">
        <v>41.625</v>
      </c>
      <c r="I145" s="241"/>
      <c r="J145" s="242">
        <f>ROUND(I145*H145,2)</f>
        <v>0</v>
      </c>
      <c r="K145" s="238" t="s">
        <v>1</v>
      </c>
      <c r="L145" s="44"/>
      <c r="M145" s="243" t="s">
        <v>1</v>
      </c>
      <c r="N145" s="244" t="s">
        <v>47</v>
      </c>
      <c r="O145" s="91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7" t="s">
        <v>152</v>
      </c>
      <c r="AT145" s="247" t="s">
        <v>148</v>
      </c>
      <c r="AU145" s="247" t="s">
        <v>91</v>
      </c>
      <c r="AY145" s="17" t="s">
        <v>146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7" t="s">
        <v>14</v>
      </c>
      <c r="BK145" s="248">
        <f>ROUND(I145*H145,2)</f>
        <v>0</v>
      </c>
      <c r="BL145" s="17" t="s">
        <v>152</v>
      </c>
      <c r="BM145" s="247" t="s">
        <v>183</v>
      </c>
    </row>
    <row r="146" s="13" customFormat="1">
      <c r="A146" s="13"/>
      <c r="B146" s="249"/>
      <c r="C146" s="250"/>
      <c r="D146" s="251" t="s">
        <v>154</v>
      </c>
      <c r="E146" s="252" t="s">
        <v>1</v>
      </c>
      <c r="F146" s="253" t="s">
        <v>184</v>
      </c>
      <c r="G146" s="250"/>
      <c r="H146" s="254">
        <v>41.625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154</v>
      </c>
      <c r="AU146" s="260" t="s">
        <v>91</v>
      </c>
      <c r="AV146" s="13" t="s">
        <v>91</v>
      </c>
      <c r="AW146" s="13" t="s">
        <v>36</v>
      </c>
      <c r="AX146" s="13" t="s">
        <v>82</v>
      </c>
      <c r="AY146" s="260" t="s">
        <v>146</v>
      </c>
    </row>
    <row r="147" s="14" customFormat="1">
      <c r="A147" s="14"/>
      <c r="B147" s="261"/>
      <c r="C147" s="262"/>
      <c r="D147" s="251" t="s">
        <v>154</v>
      </c>
      <c r="E147" s="263" t="s">
        <v>1</v>
      </c>
      <c r="F147" s="264" t="s">
        <v>157</v>
      </c>
      <c r="G147" s="262"/>
      <c r="H147" s="265">
        <v>41.625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154</v>
      </c>
      <c r="AU147" s="271" t="s">
        <v>91</v>
      </c>
      <c r="AV147" s="14" t="s">
        <v>152</v>
      </c>
      <c r="AW147" s="14" t="s">
        <v>36</v>
      </c>
      <c r="AX147" s="14" t="s">
        <v>14</v>
      </c>
      <c r="AY147" s="271" t="s">
        <v>146</v>
      </c>
    </row>
    <row r="148" s="2" customFormat="1" ht="24" customHeight="1">
      <c r="A148" s="38"/>
      <c r="B148" s="39"/>
      <c r="C148" s="236" t="s">
        <v>185</v>
      </c>
      <c r="D148" s="236" t="s">
        <v>148</v>
      </c>
      <c r="E148" s="237" t="s">
        <v>186</v>
      </c>
      <c r="F148" s="238" t="s">
        <v>187</v>
      </c>
      <c r="G148" s="239" t="s">
        <v>112</v>
      </c>
      <c r="H148" s="240">
        <v>150</v>
      </c>
      <c r="I148" s="241"/>
      <c r="J148" s="242">
        <f>ROUND(I148*H148,2)</f>
        <v>0</v>
      </c>
      <c r="K148" s="238" t="s">
        <v>151</v>
      </c>
      <c r="L148" s="44"/>
      <c r="M148" s="243" t="s">
        <v>1</v>
      </c>
      <c r="N148" s="244" t="s">
        <v>47</v>
      </c>
      <c r="O148" s="91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7" t="s">
        <v>152</v>
      </c>
      <c r="AT148" s="247" t="s">
        <v>148</v>
      </c>
      <c r="AU148" s="247" t="s">
        <v>91</v>
      </c>
      <c r="AY148" s="17" t="s">
        <v>146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7" t="s">
        <v>14</v>
      </c>
      <c r="BK148" s="248">
        <f>ROUND(I148*H148,2)</f>
        <v>0</v>
      </c>
      <c r="BL148" s="17" t="s">
        <v>152</v>
      </c>
      <c r="BM148" s="247" t="s">
        <v>188</v>
      </c>
    </row>
    <row r="149" s="13" customFormat="1">
      <c r="A149" s="13"/>
      <c r="B149" s="249"/>
      <c r="C149" s="250"/>
      <c r="D149" s="251" t="s">
        <v>154</v>
      </c>
      <c r="E149" s="252" t="s">
        <v>1</v>
      </c>
      <c r="F149" s="253" t="s">
        <v>189</v>
      </c>
      <c r="G149" s="250"/>
      <c r="H149" s="254">
        <v>150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154</v>
      </c>
      <c r="AU149" s="260" t="s">
        <v>91</v>
      </c>
      <c r="AV149" s="13" t="s">
        <v>91</v>
      </c>
      <c r="AW149" s="13" t="s">
        <v>36</v>
      </c>
      <c r="AX149" s="13" t="s">
        <v>82</v>
      </c>
      <c r="AY149" s="260" t="s">
        <v>146</v>
      </c>
    </row>
    <row r="150" s="14" customFormat="1">
      <c r="A150" s="14"/>
      <c r="B150" s="261"/>
      <c r="C150" s="262"/>
      <c r="D150" s="251" t="s">
        <v>154</v>
      </c>
      <c r="E150" s="263" t="s">
        <v>1</v>
      </c>
      <c r="F150" s="264" t="s">
        <v>157</v>
      </c>
      <c r="G150" s="262"/>
      <c r="H150" s="265">
        <v>150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154</v>
      </c>
      <c r="AU150" s="271" t="s">
        <v>91</v>
      </c>
      <c r="AV150" s="14" t="s">
        <v>152</v>
      </c>
      <c r="AW150" s="14" t="s">
        <v>36</v>
      </c>
      <c r="AX150" s="14" t="s">
        <v>14</v>
      </c>
      <c r="AY150" s="271" t="s">
        <v>146</v>
      </c>
    </row>
    <row r="151" s="2" customFormat="1" ht="36" customHeight="1">
      <c r="A151" s="38"/>
      <c r="B151" s="39"/>
      <c r="C151" s="236" t="s">
        <v>190</v>
      </c>
      <c r="D151" s="236" t="s">
        <v>148</v>
      </c>
      <c r="E151" s="237" t="s">
        <v>191</v>
      </c>
      <c r="F151" s="238" t="s">
        <v>192</v>
      </c>
      <c r="G151" s="239" t="s">
        <v>193</v>
      </c>
      <c r="H151" s="240">
        <v>1</v>
      </c>
      <c r="I151" s="241"/>
      <c r="J151" s="242">
        <f>ROUND(I151*H151,2)</f>
        <v>0</v>
      </c>
      <c r="K151" s="238" t="s">
        <v>151</v>
      </c>
      <c r="L151" s="44"/>
      <c r="M151" s="243" t="s">
        <v>1</v>
      </c>
      <c r="N151" s="244" t="s">
        <v>47</v>
      </c>
      <c r="O151" s="91"/>
      <c r="P151" s="245">
        <f>O151*H151</f>
        <v>0</v>
      </c>
      <c r="Q151" s="245">
        <v>0.0597834</v>
      </c>
      <c r="R151" s="245">
        <f>Q151*H151</f>
        <v>0.0597834</v>
      </c>
      <c r="S151" s="245">
        <v>0</v>
      </c>
      <c r="T151" s="24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7" t="s">
        <v>152</v>
      </c>
      <c r="AT151" s="247" t="s">
        <v>148</v>
      </c>
      <c r="AU151" s="247" t="s">
        <v>91</v>
      </c>
      <c r="AY151" s="17" t="s">
        <v>146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7" t="s">
        <v>14</v>
      </c>
      <c r="BK151" s="248">
        <f>ROUND(I151*H151,2)</f>
        <v>0</v>
      </c>
      <c r="BL151" s="17" t="s">
        <v>152</v>
      </c>
      <c r="BM151" s="247" t="s">
        <v>194</v>
      </c>
    </row>
    <row r="152" s="13" customFormat="1">
      <c r="A152" s="13"/>
      <c r="B152" s="249"/>
      <c r="C152" s="250"/>
      <c r="D152" s="251" t="s">
        <v>154</v>
      </c>
      <c r="E152" s="252" t="s">
        <v>1</v>
      </c>
      <c r="F152" s="253" t="s">
        <v>195</v>
      </c>
      <c r="G152" s="250"/>
      <c r="H152" s="254">
        <v>1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154</v>
      </c>
      <c r="AU152" s="260" t="s">
        <v>91</v>
      </c>
      <c r="AV152" s="13" t="s">
        <v>91</v>
      </c>
      <c r="AW152" s="13" t="s">
        <v>36</v>
      </c>
      <c r="AX152" s="13" t="s">
        <v>82</v>
      </c>
      <c r="AY152" s="260" t="s">
        <v>146</v>
      </c>
    </row>
    <row r="153" s="14" customFormat="1">
      <c r="A153" s="14"/>
      <c r="B153" s="261"/>
      <c r="C153" s="262"/>
      <c r="D153" s="251" t="s">
        <v>154</v>
      </c>
      <c r="E153" s="263" t="s">
        <v>1</v>
      </c>
      <c r="F153" s="264" t="s">
        <v>157</v>
      </c>
      <c r="G153" s="262"/>
      <c r="H153" s="265">
        <v>1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1" t="s">
        <v>154</v>
      </c>
      <c r="AU153" s="271" t="s">
        <v>91</v>
      </c>
      <c r="AV153" s="14" t="s">
        <v>152</v>
      </c>
      <c r="AW153" s="14" t="s">
        <v>36</v>
      </c>
      <c r="AX153" s="14" t="s">
        <v>14</v>
      </c>
      <c r="AY153" s="271" t="s">
        <v>146</v>
      </c>
    </row>
    <row r="154" s="12" customFormat="1" ht="22.8" customHeight="1">
      <c r="A154" s="12"/>
      <c r="B154" s="220"/>
      <c r="C154" s="221"/>
      <c r="D154" s="222" t="s">
        <v>81</v>
      </c>
      <c r="E154" s="234" t="s">
        <v>190</v>
      </c>
      <c r="F154" s="234" t="s">
        <v>196</v>
      </c>
      <c r="G154" s="221"/>
      <c r="H154" s="221"/>
      <c r="I154" s="224"/>
      <c r="J154" s="235">
        <f>BK154</f>
        <v>0</v>
      </c>
      <c r="K154" s="221"/>
      <c r="L154" s="226"/>
      <c r="M154" s="227"/>
      <c r="N154" s="228"/>
      <c r="O154" s="228"/>
      <c r="P154" s="229">
        <f>SUM(P155:P159)</f>
        <v>0</v>
      </c>
      <c r="Q154" s="228"/>
      <c r="R154" s="229">
        <f>SUM(R155:R159)</f>
        <v>0.18015999999999999</v>
      </c>
      <c r="S154" s="228"/>
      <c r="T154" s="230">
        <f>SUM(T155:T159)</f>
        <v>1.3740000000000001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1" t="s">
        <v>14</v>
      </c>
      <c r="AT154" s="232" t="s">
        <v>81</v>
      </c>
      <c r="AU154" s="232" t="s">
        <v>14</v>
      </c>
      <c r="AY154" s="231" t="s">
        <v>146</v>
      </c>
      <c r="BK154" s="233">
        <f>SUM(BK155:BK159)</f>
        <v>0</v>
      </c>
    </row>
    <row r="155" s="2" customFormat="1" ht="36" customHeight="1">
      <c r="A155" s="38"/>
      <c r="B155" s="39"/>
      <c r="C155" s="236" t="s">
        <v>197</v>
      </c>
      <c r="D155" s="236" t="s">
        <v>148</v>
      </c>
      <c r="E155" s="237" t="s">
        <v>198</v>
      </c>
      <c r="F155" s="238" t="s">
        <v>199</v>
      </c>
      <c r="G155" s="239" t="s">
        <v>193</v>
      </c>
      <c r="H155" s="240">
        <v>1</v>
      </c>
      <c r="I155" s="241"/>
      <c r="J155" s="242">
        <f>ROUND(I155*H155,2)</f>
        <v>0</v>
      </c>
      <c r="K155" s="238" t="s">
        <v>151</v>
      </c>
      <c r="L155" s="44"/>
      <c r="M155" s="243" t="s">
        <v>1</v>
      </c>
      <c r="N155" s="244" t="s">
        <v>47</v>
      </c>
      <c r="O155" s="91"/>
      <c r="P155" s="245">
        <f>O155*H155</f>
        <v>0</v>
      </c>
      <c r="Q155" s="245">
        <v>0.097159999999999996</v>
      </c>
      <c r="R155" s="245">
        <f>Q155*H155</f>
        <v>0.097159999999999996</v>
      </c>
      <c r="S155" s="245">
        <v>0</v>
      </c>
      <c r="T155" s="24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7" t="s">
        <v>152</v>
      </c>
      <c r="AT155" s="247" t="s">
        <v>148</v>
      </c>
      <c r="AU155" s="247" t="s">
        <v>91</v>
      </c>
      <c r="AY155" s="17" t="s">
        <v>146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7" t="s">
        <v>14</v>
      </c>
      <c r="BK155" s="248">
        <f>ROUND(I155*H155,2)</f>
        <v>0</v>
      </c>
      <c r="BL155" s="17" t="s">
        <v>152</v>
      </c>
      <c r="BM155" s="247" t="s">
        <v>200</v>
      </c>
    </row>
    <row r="156" s="13" customFormat="1">
      <c r="A156" s="13"/>
      <c r="B156" s="249"/>
      <c r="C156" s="250"/>
      <c r="D156" s="251" t="s">
        <v>154</v>
      </c>
      <c r="E156" s="252" t="s">
        <v>1</v>
      </c>
      <c r="F156" s="253" t="s">
        <v>201</v>
      </c>
      <c r="G156" s="250"/>
      <c r="H156" s="254">
        <v>1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154</v>
      </c>
      <c r="AU156" s="260" t="s">
        <v>91</v>
      </c>
      <c r="AV156" s="13" t="s">
        <v>91</v>
      </c>
      <c r="AW156" s="13" t="s">
        <v>36</v>
      </c>
      <c r="AX156" s="13" t="s">
        <v>82</v>
      </c>
      <c r="AY156" s="260" t="s">
        <v>146</v>
      </c>
    </row>
    <row r="157" s="14" customFormat="1">
      <c r="A157" s="14"/>
      <c r="B157" s="261"/>
      <c r="C157" s="262"/>
      <c r="D157" s="251" t="s">
        <v>154</v>
      </c>
      <c r="E157" s="263" t="s">
        <v>1</v>
      </c>
      <c r="F157" s="264" t="s">
        <v>157</v>
      </c>
      <c r="G157" s="262"/>
      <c r="H157" s="265">
        <v>1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154</v>
      </c>
      <c r="AU157" s="271" t="s">
        <v>91</v>
      </c>
      <c r="AV157" s="14" t="s">
        <v>152</v>
      </c>
      <c r="AW157" s="14" t="s">
        <v>36</v>
      </c>
      <c r="AX157" s="14" t="s">
        <v>14</v>
      </c>
      <c r="AY157" s="271" t="s">
        <v>146</v>
      </c>
    </row>
    <row r="158" s="2" customFormat="1" ht="24" customHeight="1">
      <c r="A158" s="38"/>
      <c r="B158" s="39"/>
      <c r="C158" s="272" t="s">
        <v>202</v>
      </c>
      <c r="D158" s="272" t="s">
        <v>203</v>
      </c>
      <c r="E158" s="273" t="s">
        <v>204</v>
      </c>
      <c r="F158" s="274" t="s">
        <v>205</v>
      </c>
      <c r="G158" s="275" t="s">
        <v>193</v>
      </c>
      <c r="H158" s="276">
        <v>1</v>
      </c>
      <c r="I158" s="277"/>
      <c r="J158" s="278">
        <f>ROUND(I158*H158,2)</f>
        <v>0</v>
      </c>
      <c r="K158" s="274" t="s">
        <v>151</v>
      </c>
      <c r="L158" s="279"/>
      <c r="M158" s="280" t="s">
        <v>1</v>
      </c>
      <c r="N158" s="281" t="s">
        <v>47</v>
      </c>
      <c r="O158" s="91"/>
      <c r="P158" s="245">
        <f>O158*H158</f>
        <v>0</v>
      </c>
      <c r="Q158" s="245">
        <v>0.083000000000000004</v>
      </c>
      <c r="R158" s="245">
        <f>Q158*H158</f>
        <v>0.083000000000000004</v>
      </c>
      <c r="S158" s="245">
        <v>0</v>
      </c>
      <c r="T158" s="24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7" t="s">
        <v>185</v>
      </c>
      <c r="AT158" s="247" t="s">
        <v>203</v>
      </c>
      <c r="AU158" s="247" t="s">
        <v>91</v>
      </c>
      <c r="AY158" s="17" t="s">
        <v>146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7" t="s">
        <v>14</v>
      </c>
      <c r="BK158" s="248">
        <f>ROUND(I158*H158,2)</f>
        <v>0</v>
      </c>
      <c r="BL158" s="17" t="s">
        <v>152</v>
      </c>
      <c r="BM158" s="247" t="s">
        <v>206</v>
      </c>
    </row>
    <row r="159" s="2" customFormat="1" ht="24" customHeight="1">
      <c r="A159" s="38"/>
      <c r="B159" s="39"/>
      <c r="C159" s="236" t="s">
        <v>207</v>
      </c>
      <c r="D159" s="236" t="s">
        <v>148</v>
      </c>
      <c r="E159" s="237" t="s">
        <v>208</v>
      </c>
      <c r="F159" s="238" t="s">
        <v>209</v>
      </c>
      <c r="G159" s="239" t="s">
        <v>193</v>
      </c>
      <c r="H159" s="240">
        <v>6</v>
      </c>
      <c r="I159" s="241"/>
      <c r="J159" s="242">
        <f>ROUND(I159*H159,2)</f>
        <v>0</v>
      </c>
      <c r="K159" s="238" t="s">
        <v>151</v>
      </c>
      <c r="L159" s="44"/>
      <c r="M159" s="243" t="s">
        <v>1</v>
      </c>
      <c r="N159" s="244" t="s">
        <v>47</v>
      </c>
      <c r="O159" s="91"/>
      <c r="P159" s="245">
        <f>O159*H159</f>
        <v>0</v>
      </c>
      <c r="Q159" s="245">
        <v>0</v>
      </c>
      <c r="R159" s="245">
        <f>Q159*H159</f>
        <v>0</v>
      </c>
      <c r="S159" s="245">
        <v>0.22900000000000001</v>
      </c>
      <c r="T159" s="246">
        <f>S159*H159</f>
        <v>1.3740000000000001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7" t="s">
        <v>152</v>
      </c>
      <c r="AT159" s="247" t="s">
        <v>148</v>
      </c>
      <c r="AU159" s="247" t="s">
        <v>91</v>
      </c>
      <c r="AY159" s="17" t="s">
        <v>146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7" t="s">
        <v>14</v>
      </c>
      <c r="BK159" s="248">
        <f>ROUND(I159*H159,2)</f>
        <v>0</v>
      </c>
      <c r="BL159" s="17" t="s">
        <v>152</v>
      </c>
      <c r="BM159" s="247" t="s">
        <v>210</v>
      </c>
    </row>
    <row r="160" s="12" customFormat="1" ht="25.92" customHeight="1">
      <c r="A160" s="12"/>
      <c r="B160" s="220"/>
      <c r="C160" s="221"/>
      <c r="D160" s="222" t="s">
        <v>81</v>
      </c>
      <c r="E160" s="223" t="s">
        <v>211</v>
      </c>
      <c r="F160" s="223" t="s">
        <v>212</v>
      </c>
      <c r="G160" s="221"/>
      <c r="H160" s="221"/>
      <c r="I160" s="224"/>
      <c r="J160" s="225">
        <f>BK160</f>
        <v>0</v>
      </c>
      <c r="K160" s="221"/>
      <c r="L160" s="226"/>
      <c r="M160" s="227"/>
      <c r="N160" s="228"/>
      <c r="O160" s="228"/>
      <c r="P160" s="229">
        <f>P161+P164</f>
        <v>0</v>
      </c>
      <c r="Q160" s="228"/>
      <c r="R160" s="229">
        <f>R161+R164</f>
        <v>0.6329999999999999</v>
      </c>
      <c r="S160" s="228"/>
      <c r="T160" s="230">
        <f>T161+T164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1" t="s">
        <v>91</v>
      </c>
      <c r="AT160" s="232" t="s">
        <v>81</v>
      </c>
      <c r="AU160" s="232" t="s">
        <v>82</v>
      </c>
      <c r="AY160" s="231" t="s">
        <v>146</v>
      </c>
      <c r="BK160" s="233">
        <f>BK161+BK164</f>
        <v>0</v>
      </c>
    </row>
    <row r="161" s="12" customFormat="1" ht="22.8" customHeight="1">
      <c r="A161" s="12"/>
      <c r="B161" s="220"/>
      <c r="C161" s="221"/>
      <c r="D161" s="222" t="s">
        <v>81</v>
      </c>
      <c r="E161" s="234" t="s">
        <v>213</v>
      </c>
      <c r="F161" s="234" t="s">
        <v>214</v>
      </c>
      <c r="G161" s="221"/>
      <c r="H161" s="221"/>
      <c r="I161" s="224"/>
      <c r="J161" s="235">
        <f>BK161</f>
        <v>0</v>
      </c>
      <c r="K161" s="221"/>
      <c r="L161" s="226"/>
      <c r="M161" s="227"/>
      <c r="N161" s="228"/>
      <c r="O161" s="228"/>
      <c r="P161" s="229">
        <f>SUM(P162:P163)</f>
        <v>0</v>
      </c>
      <c r="Q161" s="228"/>
      <c r="R161" s="229">
        <f>SUM(R162:R163)</f>
        <v>0.52499999999999991</v>
      </c>
      <c r="S161" s="228"/>
      <c r="T161" s="230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1" t="s">
        <v>91</v>
      </c>
      <c r="AT161" s="232" t="s">
        <v>81</v>
      </c>
      <c r="AU161" s="232" t="s">
        <v>14</v>
      </c>
      <c r="AY161" s="231" t="s">
        <v>146</v>
      </c>
      <c r="BK161" s="233">
        <f>SUM(BK162:BK163)</f>
        <v>0</v>
      </c>
    </row>
    <row r="162" s="2" customFormat="1" ht="24" customHeight="1">
      <c r="A162" s="38"/>
      <c r="B162" s="39"/>
      <c r="C162" s="236" t="s">
        <v>215</v>
      </c>
      <c r="D162" s="236" t="s">
        <v>148</v>
      </c>
      <c r="E162" s="237" t="s">
        <v>216</v>
      </c>
      <c r="F162" s="238" t="s">
        <v>217</v>
      </c>
      <c r="G162" s="239" t="s">
        <v>193</v>
      </c>
      <c r="H162" s="240">
        <v>3</v>
      </c>
      <c r="I162" s="241"/>
      <c r="J162" s="242">
        <f>ROUND(I162*H162,2)</f>
        <v>0</v>
      </c>
      <c r="K162" s="238" t="s">
        <v>1</v>
      </c>
      <c r="L162" s="44"/>
      <c r="M162" s="243" t="s">
        <v>1</v>
      </c>
      <c r="N162" s="244" t="s">
        <v>47</v>
      </c>
      <c r="O162" s="91"/>
      <c r="P162" s="245">
        <f>O162*H162</f>
        <v>0</v>
      </c>
      <c r="Q162" s="245">
        <v>0.17499999999999999</v>
      </c>
      <c r="R162" s="245">
        <f>Q162*H162</f>
        <v>0.52499999999999991</v>
      </c>
      <c r="S162" s="245">
        <v>0</v>
      </c>
      <c r="T162" s="24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7" t="s">
        <v>218</v>
      </c>
      <c r="AT162" s="247" t="s">
        <v>148</v>
      </c>
      <c r="AU162" s="247" t="s">
        <v>91</v>
      </c>
      <c r="AY162" s="17" t="s">
        <v>146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7" t="s">
        <v>14</v>
      </c>
      <c r="BK162" s="248">
        <f>ROUND(I162*H162,2)</f>
        <v>0</v>
      </c>
      <c r="BL162" s="17" t="s">
        <v>218</v>
      </c>
      <c r="BM162" s="247" t="s">
        <v>219</v>
      </c>
    </row>
    <row r="163" s="2" customFormat="1">
      <c r="A163" s="38"/>
      <c r="B163" s="39"/>
      <c r="C163" s="40"/>
      <c r="D163" s="251" t="s">
        <v>220</v>
      </c>
      <c r="E163" s="40"/>
      <c r="F163" s="282" t="s">
        <v>221</v>
      </c>
      <c r="G163" s="40"/>
      <c r="H163" s="40"/>
      <c r="I163" s="145"/>
      <c r="J163" s="40"/>
      <c r="K163" s="40"/>
      <c r="L163" s="44"/>
      <c r="M163" s="283"/>
      <c r="N163" s="284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220</v>
      </c>
      <c r="AU163" s="17" t="s">
        <v>91</v>
      </c>
    </row>
    <row r="164" s="12" customFormat="1" ht="22.8" customHeight="1">
      <c r="A164" s="12"/>
      <c r="B164" s="220"/>
      <c r="C164" s="221"/>
      <c r="D164" s="222" t="s">
        <v>81</v>
      </c>
      <c r="E164" s="234" t="s">
        <v>222</v>
      </c>
      <c r="F164" s="234" t="s">
        <v>223</v>
      </c>
      <c r="G164" s="221"/>
      <c r="H164" s="221"/>
      <c r="I164" s="224"/>
      <c r="J164" s="235">
        <f>BK164</f>
        <v>0</v>
      </c>
      <c r="K164" s="221"/>
      <c r="L164" s="226"/>
      <c r="M164" s="227"/>
      <c r="N164" s="228"/>
      <c r="O164" s="228"/>
      <c r="P164" s="229">
        <f>P165</f>
        <v>0</v>
      </c>
      <c r="Q164" s="228"/>
      <c r="R164" s="229">
        <f>R165</f>
        <v>0.108</v>
      </c>
      <c r="S164" s="228"/>
      <c r="T164" s="230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1" t="s">
        <v>91</v>
      </c>
      <c r="AT164" s="232" t="s">
        <v>81</v>
      </c>
      <c r="AU164" s="232" t="s">
        <v>14</v>
      </c>
      <c r="AY164" s="231" t="s">
        <v>146</v>
      </c>
      <c r="BK164" s="233">
        <f>BK165</f>
        <v>0</v>
      </c>
    </row>
    <row r="165" s="2" customFormat="1" ht="24" customHeight="1">
      <c r="A165" s="38"/>
      <c r="B165" s="39"/>
      <c r="C165" s="236" t="s">
        <v>224</v>
      </c>
      <c r="D165" s="236" t="s">
        <v>148</v>
      </c>
      <c r="E165" s="237" t="s">
        <v>225</v>
      </c>
      <c r="F165" s="238" t="s">
        <v>226</v>
      </c>
      <c r="G165" s="239" t="s">
        <v>193</v>
      </c>
      <c r="H165" s="240">
        <v>1</v>
      </c>
      <c r="I165" s="241"/>
      <c r="J165" s="242">
        <f>ROUND(I165*H165,2)</f>
        <v>0</v>
      </c>
      <c r="K165" s="238" t="s">
        <v>1</v>
      </c>
      <c r="L165" s="44"/>
      <c r="M165" s="285" t="s">
        <v>1</v>
      </c>
      <c r="N165" s="286" t="s">
        <v>47</v>
      </c>
      <c r="O165" s="287"/>
      <c r="P165" s="288">
        <f>O165*H165</f>
        <v>0</v>
      </c>
      <c r="Q165" s="288">
        <v>0.108</v>
      </c>
      <c r="R165" s="288">
        <f>Q165*H165</f>
        <v>0.108</v>
      </c>
      <c r="S165" s="288">
        <v>0</v>
      </c>
      <c r="T165" s="28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7" t="s">
        <v>218</v>
      </c>
      <c r="AT165" s="247" t="s">
        <v>148</v>
      </c>
      <c r="AU165" s="247" t="s">
        <v>91</v>
      </c>
      <c r="AY165" s="17" t="s">
        <v>146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7" t="s">
        <v>14</v>
      </c>
      <c r="BK165" s="248">
        <f>ROUND(I165*H165,2)</f>
        <v>0</v>
      </c>
      <c r="BL165" s="17" t="s">
        <v>218</v>
      </c>
      <c r="BM165" s="247" t="s">
        <v>227</v>
      </c>
    </row>
    <row r="166" s="2" customFormat="1" ht="6.96" customHeight="1">
      <c r="A166" s="38"/>
      <c r="B166" s="66"/>
      <c r="C166" s="67"/>
      <c r="D166" s="67"/>
      <c r="E166" s="67"/>
      <c r="F166" s="67"/>
      <c r="G166" s="67"/>
      <c r="H166" s="67"/>
      <c r="I166" s="184"/>
      <c r="J166" s="67"/>
      <c r="K166" s="67"/>
      <c r="L166" s="44"/>
      <c r="M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</sheetData>
  <sheetProtection sheet="1" autoFilter="0" formatColumns="0" formatRows="0" objects="1" scenarios="1" spinCount="100000" saltValue="TH3tZIlIWJfKoxSDYi6g216lm22M3oofeHBvgGjgOxt0MV6Y48hgYBYCekJL6Yfu42PIl/CBBiq65U0OpZYmug==" hashValue="mdfmWII5AVmJLmDw04chf+4A2NNCkCGpDZIjx8y3EQEKMd9CBs2THGCwRBvgZqHB2MZP0hUWrFBLf4WlzrW/IA==" algorithmName="SHA-512" password="CC35"/>
  <autoFilter ref="C121:K16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  <c r="AZ2" s="137" t="s">
        <v>228</v>
      </c>
      <c r="BA2" s="137" t="s">
        <v>229</v>
      </c>
      <c r="BB2" s="137" t="s">
        <v>112</v>
      </c>
      <c r="BC2" s="137" t="s">
        <v>230</v>
      </c>
      <c r="BD2" s="137" t="s">
        <v>91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91</v>
      </c>
      <c r="AZ3" s="137" t="s">
        <v>231</v>
      </c>
      <c r="BA3" s="137" t="s">
        <v>232</v>
      </c>
      <c r="BB3" s="137" t="s">
        <v>112</v>
      </c>
      <c r="BC3" s="137" t="s">
        <v>233</v>
      </c>
      <c r="BD3" s="137" t="s">
        <v>91</v>
      </c>
    </row>
    <row r="4" s="1" customFormat="1" ht="24.96" customHeight="1">
      <c r="B4" s="20"/>
      <c r="D4" s="141" t="s">
        <v>117</v>
      </c>
      <c r="I4" s="136"/>
      <c r="L4" s="20"/>
      <c r="M4" s="142" t="s">
        <v>10</v>
      </c>
      <c r="AT4" s="17" t="s">
        <v>4</v>
      </c>
      <c r="AZ4" s="137" t="s">
        <v>234</v>
      </c>
      <c r="BA4" s="137" t="s">
        <v>235</v>
      </c>
      <c r="BB4" s="137" t="s">
        <v>112</v>
      </c>
      <c r="BC4" s="137" t="s">
        <v>236</v>
      </c>
      <c r="BD4" s="137" t="s">
        <v>91</v>
      </c>
    </row>
    <row r="5" s="1" customFormat="1" ht="6.96" customHeight="1">
      <c r="B5" s="20"/>
      <c r="I5" s="136"/>
      <c r="L5" s="20"/>
      <c r="AZ5" s="137" t="s">
        <v>237</v>
      </c>
      <c r="BA5" s="137" t="s">
        <v>238</v>
      </c>
      <c r="BB5" s="137" t="s">
        <v>112</v>
      </c>
      <c r="BC5" s="137" t="s">
        <v>239</v>
      </c>
      <c r="BD5" s="137" t="s">
        <v>91</v>
      </c>
    </row>
    <row r="6" s="1" customFormat="1" ht="12" customHeight="1">
      <c r="B6" s="20"/>
      <c r="D6" s="143" t="s">
        <v>16</v>
      </c>
      <c r="I6" s="136"/>
      <c r="L6" s="20"/>
      <c r="AZ6" s="137" t="s">
        <v>240</v>
      </c>
      <c r="BA6" s="137" t="s">
        <v>241</v>
      </c>
      <c r="BB6" s="137" t="s">
        <v>112</v>
      </c>
      <c r="BC6" s="137" t="s">
        <v>242</v>
      </c>
      <c r="BD6" s="137" t="s">
        <v>91</v>
      </c>
    </row>
    <row r="7" s="1" customFormat="1" ht="25.5" customHeight="1">
      <c r="B7" s="20"/>
      <c r="E7" s="144" t="str">
        <f>'Rekapitulace stavby'!K6</f>
        <v>Karlovo Náměstí - revitalizace, akce č. 999411, etapa 2 - úpravy v souvislosti se SSZ 1.036, 2.065, 2.041</v>
      </c>
      <c r="F7" s="143"/>
      <c r="G7" s="143"/>
      <c r="H7" s="143"/>
      <c r="I7" s="136"/>
      <c r="L7" s="20"/>
      <c r="AZ7" s="137" t="s">
        <v>243</v>
      </c>
      <c r="BA7" s="137" t="s">
        <v>244</v>
      </c>
      <c r="BB7" s="137" t="s">
        <v>112</v>
      </c>
      <c r="BC7" s="137" t="s">
        <v>245</v>
      </c>
      <c r="BD7" s="137" t="s">
        <v>91</v>
      </c>
    </row>
    <row r="8" s="2" customFormat="1" ht="12" customHeight="1">
      <c r="A8" s="38"/>
      <c r="B8" s="44"/>
      <c r="C8" s="38"/>
      <c r="D8" s="143" t="s">
        <v>118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7" t="s">
        <v>246</v>
      </c>
      <c r="BA8" s="137" t="s">
        <v>247</v>
      </c>
      <c r="BB8" s="137" t="s">
        <v>112</v>
      </c>
      <c r="BC8" s="137" t="s">
        <v>248</v>
      </c>
      <c r="BD8" s="137" t="s">
        <v>91</v>
      </c>
    </row>
    <row r="9" s="2" customFormat="1" ht="16.5" customHeight="1">
      <c r="A9" s="38"/>
      <c r="B9" s="44"/>
      <c r="C9" s="38"/>
      <c r="D9" s="38"/>
      <c r="E9" s="146" t="s">
        <v>249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7" t="s">
        <v>250</v>
      </c>
      <c r="BA9" s="137" t="s">
        <v>250</v>
      </c>
      <c r="BB9" s="137" t="s">
        <v>251</v>
      </c>
      <c r="BC9" s="137" t="s">
        <v>252</v>
      </c>
      <c r="BD9" s="137" t="s">
        <v>91</v>
      </c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7" t="s">
        <v>253</v>
      </c>
      <c r="BA10" s="137" t="s">
        <v>253</v>
      </c>
      <c r="BB10" s="137" t="s">
        <v>251</v>
      </c>
      <c r="BC10" s="137" t="s">
        <v>254</v>
      </c>
      <c r="BD10" s="137" t="s">
        <v>91</v>
      </c>
    </row>
    <row r="11" s="2" customFormat="1" ht="12" customHeight="1">
      <c r="A11" s="38"/>
      <c r="B11" s="44"/>
      <c r="C11" s="38"/>
      <c r="D11" s="143" t="s">
        <v>18</v>
      </c>
      <c r="E11" s="38"/>
      <c r="F11" s="147" t="s">
        <v>1</v>
      </c>
      <c r="G11" s="38"/>
      <c r="H11" s="38"/>
      <c r="I11" s="148" t="s">
        <v>19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7" t="s">
        <v>255</v>
      </c>
      <c r="BA11" s="137" t="s">
        <v>256</v>
      </c>
      <c r="BB11" s="137" t="s">
        <v>182</v>
      </c>
      <c r="BC11" s="137" t="s">
        <v>257</v>
      </c>
      <c r="BD11" s="137" t="s">
        <v>91</v>
      </c>
    </row>
    <row r="12" s="2" customFormat="1" ht="12" customHeight="1">
      <c r="A12" s="38"/>
      <c r="B12" s="44"/>
      <c r="C12" s="38"/>
      <c r="D12" s="143" t="s">
        <v>20</v>
      </c>
      <c r="E12" s="38"/>
      <c r="F12" s="147" t="s">
        <v>21</v>
      </c>
      <c r="G12" s="38"/>
      <c r="H12" s="38"/>
      <c r="I12" s="148" t="s">
        <v>22</v>
      </c>
      <c r="J12" s="149" t="str">
        <f>'Rekapitulace stavby'!AN8</f>
        <v>13. 12. 2018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7" t="s">
        <v>258</v>
      </c>
      <c r="BA12" s="137" t="s">
        <v>259</v>
      </c>
      <c r="BB12" s="137" t="s">
        <v>182</v>
      </c>
      <c r="BC12" s="137" t="s">
        <v>260</v>
      </c>
      <c r="BD12" s="137" t="s">
        <v>91</v>
      </c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7" t="s">
        <v>261</v>
      </c>
      <c r="BA13" s="137" t="s">
        <v>262</v>
      </c>
      <c r="BB13" s="137" t="s">
        <v>182</v>
      </c>
      <c r="BC13" s="137" t="s">
        <v>263</v>
      </c>
      <c r="BD13" s="137" t="s">
        <v>91</v>
      </c>
    </row>
    <row r="14" s="2" customFormat="1" ht="12" customHeight="1">
      <c r="A14" s="38"/>
      <c r="B14" s="44"/>
      <c r="C14" s="38"/>
      <c r="D14" s="143" t="s">
        <v>24</v>
      </c>
      <c r="E14" s="38"/>
      <c r="F14" s="38"/>
      <c r="G14" s="38"/>
      <c r="H14" s="38"/>
      <c r="I14" s="148" t="s">
        <v>25</v>
      </c>
      <c r="J14" s="147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7" t="s">
        <v>264</v>
      </c>
      <c r="BA14" s="137" t="s">
        <v>265</v>
      </c>
      <c r="BB14" s="137" t="s">
        <v>182</v>
      </c>
      <c r="BC14" s="137" t="s">
        <v>266</v>
      </c>
      <c r="BD14" s="137" t="s">
        <v>91</v>
      </c>
    </row>
    <row r="15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37" t="s">
        <v>267</v>
      </c>
      <c r="BA15" s="137" t="s">
        <v>268</v>
      </c>
      <c r="BB15" s="137" t="s">
        <v>182</v>
      </c>
      <c r="BC15" s="137" t="s">
        <v>269</v>
      </c>
      <c r="BD15" s="137" t="s">
        <v>91</v>
      </c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37" t="s">
        <v>270</v>
      </c>
      <c r="BA16" s="137" t="s">
        <v>271</v>
      </c>
      <c r="BB16" s="137" t="s">
        <v>112</v>
      </c>
      <c r="BC16" s="137" t="s">
        <v>272</v>
      </c>
      <c r="BD16" s="137" t="s">
        <v>91</v>
      </c>
    </row>
    <row r="17" s="2" customFormat="1" ht="12" customHeight="1">
      <c r="A17" s="38"/>
      <c r="B17" s="44"/>
      <c r="C17" s="38"/>
      <c r="D17" s="143" t="s">
        <v>30</v>
      </c>
      <c r="E17" s="38"/>
      <c r="F17" s="38"/>
      <c r="G17" s="38"/>
      <c r="H17" s="38"/>
      <c r="I17" s="148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37" t="s">
        <v>273</v>
      </c>
      <c r="BA17" s="137" t="s">
        <v>274</v>
      </c>
      <c r="BB17" s="137" t="s">
        <v>112</v>
      </c>
      <c r="BC17" s="137" t="s">
        <v>275</v>
      </c>
      <c r="BD17" s="137" t="s">
        <v>91</v>
      </c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37" t="s">
        <v>276</v>
      </c>
      <c r="BA18" s="137" t="s">
        <v>277</v>
      </c>
      <c r="BB18" s="137" t="s">
        <v>112</v>
      </c>
      <c r="BC18" s="137" t="s">
        <v>278</v>
      </c>
      <c r="BD18" s="137" t="s">
        <v>91</v>
      </c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37" t="s">
        <v>279</v>
      </c>
      <c r="BA19" s="137" t="s">
        <v>280</v>
      </c>
      <c r="BB19" s="137" t="s">
        <v>112</v>
      </c>
      <c r="BC19" s="137" t="s">
        <v>281</v>
      </c>
      <c r="BD19" s="137" t="s">
        <v>91</v>
      </c>
    </row>
    <row r="20" s="2" customFormat="1" ht="12" customHeight="1">
      <c r="A20" s="38"/>
      <c r="B20" s="44"/>
      <c r="C20" s="38"/>
      <c r="D20" s="143" t="s">
        <v>32</v>
      </c>
      <c r="E20" s="38"/>
      <c r="F20" s="38"/>
      <c r="G20" s="38"/>
      <c r="H20" s="38"/>
      <c r="I20" s="148" t="s">
        <v>25</v>
      </c>
      <c r="J20" s="147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137" t="s">
        <v>282</v>
      </c>
      <c r="BA20" s="137" t="s">
        <v>283</v>
      </c>
      <c r="BB20" s="137" t="s">
        <v>112</v>
      </c>
      <c r="BC20" s="137" t="s">
        <v>284</v>
      </c>
      <c r="BD20" s="137" t="s">
        <v>91</v>
      </c>
    </row>
    <row r="21" s="2" customFormat="1" ht="18" customHeight="1">
      <c r="A21" s="38"/>
      <c r="B21" s="44"/>
      <c r="C21" s="38"/>
      <c r="D21" s="38"/>
      <c r="E21" s="147" t="s">
        <v>34</v>
      </c>
      <c r="F21" s="38"/>
      <c r="G21" s="38"/>
      <c r="H21" s="38"/>
      <c r="I21" s="148" t="s">
        <v>28</v>
      </c>
      <c r="J21" s="147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25</v>
      </c>
      <c r="J23" s="147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7" t="s">
        <v>39</v>
      </c>
      <c r="F24" s="38"/>
      <c r="G24" s="38"/>
      <c r="H24" s="38"/>
      <c r="I24" s="148" t="s">
        <v>28</v>
      </c>
      <c r="J24" s="147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3" t="s">
        <v>41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7" t="s">
        <v>42</v>
      </c>
      <c r="E30" s="38"/>
      <c r="F30" s="38"/>
      <c r="G30" s="38"/>
      <c r="H30" s="38"/>
      <c r="I30" s="145"/>
      <c r="J30" s="158">
        <f>ROUND(J123,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9" t="s">
        <v>44</v>
      </c>
      <c r="G32" s="38"/>
      <c r="H32" s="38"/>
      <c r="I32" s="160" t="s">
        <v>43</v>
      </c>
      <c r="J32" s="159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1" t="s">
        <v>46</v>
      </c>
      <c r="E33" s="143" t="s">
        <v>47</v>
      </c>
      <c r="F33" s="162">
        <f>ROUND((SUM(BE123:BE522)),  2)</f>
        <v>0</v>
      </c>
      <c r="G33" s="38"/>
      <c r="H33" s="38"/>
      <c r="I33" s="163">
        <v>0.20999999999999999</v>
      </c>
      <c r="J33" s="162">
        <f>ROUND(((SUM(BE123:BE522))*I33),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3" t="s">
        <v>48</v>
      </c>
      <c r="F34" s="162">
        <f>ROUND((SUM(BF123:BF522)),  2)</f>
        <v>0</v>
      </c>
      <c r="G34" s="38"/>
      <c r="H34" s="38"/>
      <c r="I34" s="163">
        <v>0.14999999999999999</v>
      </c>
      <c r="J34" s="162">
        <f>ROUND(((SUM(BF123:BF522))*I34),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3" t="s">
        <v>49</v>
      </c>
      <c r="F35" s="162">
        <f>ROUND((SUM(BG123:BG522)),  2)</f>
        <v>0</v>
      </c>
      <c r="G35" s="38"/>
      <c r="H35" s="38"/>
      <c r="I35" s="163">
        <v>0.20999999999999999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3" t="s">
        <v>50</v>
      </c>
      <c r="F36" s="162">
        <f>ROUND((SUM(BH123:BH522)),  2)</f>
        <v>0</v>
      </c>
      <c r="G36" s="38"/>
      <c r="H36" s="38"/>
      <c r="I36" s="163">
        <v>0.14999999999999999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3" t="s">
        <v>51</v>
      </c>
      <c r="F37" s="162">
        <f>ROUND((SUM(BI123:BI522)),  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4"/>
      <c r="D39" s="165" t="s">
        <v>52</v>
      </c>
      <c r="E39" s="166"/>
      <c r="F39" s="166"/>
      <c r="G39" s="167" t="s">
        <v>53</v>
      </c>
      <c r="H39" s="168" t="s">
        <v>54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2" t="s">
        <v>55</v>
      </c>
      <c r="E50" s="173"/>
      <c r="F50" s="173"/>
      <c r="G50" s="172" t="s">
        <v>56</v>
      </c>
      <c r="H50" s="173"/>
      <c r="I50" s="174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8"/>
      <c r="J61" s="179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59</v>
      </c>
      <c r="E65" s="180"/>
      <c r="F65" s="180"/>
      <c r="G65" s="172" t="s">
        <v>60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8"/>
      <c r="J76" s="179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5.5" customHeight="1">
      <c r="A85" s="38"/>
      <c r="B85" s="39"/>
      <c r="C85" s="40"/>
      <c r="D85" s="40"/>
      <c r="E85" s="188" t="str">
        <f>E7</f>
        <v>Karlovo Náměstí - revitalizace, akce č. 999411, etapa 2 - úpravy v souvislosti se SSZ 1.036, 2.065, 2.041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100 - Komunikace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Karlovo Náměstí</v>
      </c>
      <c r="G89" s="40"/>
      <c r="H89" s="40"/>
      <c r="I89" s="148" t="s">
        <v>22</v>
      </c>
      <c r="J89" s="79" t="str">
        <f>IF(J12="","",J12)</f>
        <v>13. 12. 2018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8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9" t="s">
        <v>121</v>
      </c>
      <c r="D94" s="190"/>
      <c r="E94" s="190"/>
      <c r="F94" s="190"/>
      <c r="G94" s="190"/>
      <c r="H94" s="190"/>
      <c r="I94" s="191"/>
      <c r="J94" s="192" t="s">
        <v>122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3" t="s">
        <v>123</v>
      </c>
      <c r="D96" s="40"/>
      <c r="E96" s="40"/>
      <c r="F96" s="40"/>
      <c r="G96" s="40"/>
      <c r="H96" s="40"/>
      <c r="I96" s="145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124</v>
      </c>
    </row>
    <row r="97" s="9" customFormat="1" ht="24.96" customHeight="1">
      <c r="A97" s="9"/>
      <c r="B97" s="194"/>
      <c r="C97" s="195"/>
      <c r="D97" s="196" t="s">
        <v>125</v>
      </c>
      <c r="E97" s="197"/>
      <c r="F97" s="197"/>
      <c r="G97" s="197"/>
      <c r="H97" s="197"/>
      <c r="I97" s="198"/>
      <c r="J97" s="199">
        <f>J124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202"/>
      <c r="D98" s="203" t="s">
        <v>126</v>
      </c>
      <c r="E98" s="204"/>
      <c r="F98" s="204"/>
      <c r="G98" s="204"/>
      <c r="H98" s="204"/>
      <c r="I98" s="205"/>
      <c r="J98" s="206">
        <f>J125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202"/>
      <c r="D99" s="203" t="s">
        <v>285</v>
      </c>
      <c r="E99" s="204"/>
      <c r="F99" s="204"/>
      <c r="G99" s="204"/>
      <c r="H99" s="204"/>
      <c r="I99" s="205"/>
      <c r="J99" s="206">
        <f>J172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1"/>
      <c r="C100" s="202"/>
      <c r="D100" s="203" t="s">
        <v>286</v>
      </c>
      <c r="E100" s="204"/>
      <c r="F100" s="204"/>
      <c r="G100" s="204"/>
      <c r="H100" s="204"/>
      <c r="I100" s="205"/>
      <c r="J100" s="206">
        <f>J282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202"/>
      <c r="D101" s="203" t="s">
        <v>127</v>
      </c>
      <c r="E101" s="204"/>
      <c r="F101" s="204"/>
      <c r="G101" s="204"/>
      <c r="H101" s="204"/>
      <c r="I101" s="205"/>
      <c r="J101" s="206">
        <f>J311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202"/>
      <c r="D102" s="203" t="s">
        <v>287</v>
      </c>
      <c r="E102" s="204"/>
      <c r="F102" s="204"/>
      <c r="G102" s="204"/>
      <c r="H102" s="204"/>
      <c r="I102" s="205"/>
      <c r="J102" s="206">
        <f>J484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202"/>
      <c r="D103" s="203" t="s">
        <v>288</v>
      </c>
      <c r="E103" s="204"/>
      <c r="F103" s="204"/>
      <c r="G103" s="204"/>
      <c r="H103" s="204"/>
      <c r="I103" s="205"/>
      <c r="J103" s="206">
        <f>J519</f>
        <v>0</v>
      </c>
      <c r="K103" s="202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145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184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187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131</v>
      </c>
      <c r="D110" s="40"/>
      <c r="E110" s="40"/>
      <c r="F110" s="40"/>
      <c r="G110" s="40"/>
      <c r="H110" s="40"/>
      <c r="I110" s="14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14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5.5" customHeight="1">
      <c r="A113" s="38"/>
      <c r="B113" s="39"/>
      <c r="C113" s="40"/>
      <c r="D113" s="40"/>
      <c r="E113" s="188" t="str">
        <f>E7</f>
        <v>Karlovo Náměstí - revitalizace, akce č. 999411, etapa 2 - úpravy v souvislosti se SSZ 1.036, 2.065, 2.041</v>
      </c>
      <c r="F113" s="32"/>
      <c r="G113" s="32"/>
      <c r="H113" s="32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118</v>
      </c>
      <c r="D114" s="40"/>
      <c r="E114" s="40"/>
      <c r="F114" s="40"/>
      <c r="G114" s="40"/>
      <c r="H114" s="40"/>
      <c r="I114" s="14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E9</f>
        <v>SO 100 - Komunikace</v>
      </c>
      <c r="F115" s="40"/>
      <c r="G115" s="40"/>
      <c r="H115" s="40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Karlovo Náměstí</v>
      </c>
      <c r="G117" s="40"/>
      <c r="H117" s="40"/>
      <c r="I117" s="148" t="s">
        <v>22</v>
      </c>
      <c r="J117" s="79" t="str">
        <f>IF(J12="","",J12)</f>
        <v>13. 12. 2018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4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Technická správa komunikací hl. m. Prahy a.s.</v>
      </c>
      <c r="G119" s="40"/>
      <c r="H119" s="40"/>
      <c r="I119" s="148" t="s">
        <v>32</v>
      </c>
      <c r="J119" s="36" t="str">
        <f>E21</f>
        <v>DIPRO, spol s 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30</v>
      </c>
      <c r="D120" s="40"/>
      <c r="E120" s="40"/>
      <c r="F120" s="27" t="str">
        <f>IF(E18="","",E18)</f>
        <v>Vyplň údaj</v>
      </c>
      <c r="G120" s="40"/>
      <c r="H120" s="40"/>
      <c r="I120" s="148" t="s">
        <v>37</v>
      </c>
      <c r="J120" s="36" t="str">
        <f>E24</f>
        <v>TMI Building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14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208"/>
      <c r="B122" s="209"/>
      <c r="C122" s="210" t="s">
        <v>132</v>
      </c>
      <c r="D122" s="211" t="s">
        <v>67</v>
      </c>
      <c r="E122" s="211" t="s">
        <v>63</v>
      </c>
      <c r="F122" s="211" t="s">
        <v>64</v>
      </c>
      <c r="G122" s="211" t="s">
        <v>133</v>
      </c>
      <c r="H122" s="211" t="s">
        <v>134</v>
      </c>
      <c r="I122" s="212" t="s">
        <v>135</v>
      </c>
      <c r="J122" s="211" t="s">
        <v>122</v>
      </c>
      <c r="K122" s="213" t="s">
        <v>136</v>
      </c>
      <c r="L122" s="214"/>
      <c r="M122" s="100" t="s">
        <v>1</v>
      </c>
      <c r="N122" s="101" t="s">
        <v>46</v>
      </c>
      <c r="O122" s="101" t="s">
        <v>137</v>
      </c>
      <c r="P122" s="101" t="s">
        <v>138</v>
      </c>
      <c r="Q122" s="101" t="s">
        <v>139</v>
      </c>
      <c r="R122" s="101" t="s">
        <v>140</v>
      </c>
      <c r="S122" s="101" t="s">
        <v>141</v>
      </c>
      <c r="T122" s="102" t="s">
        <v>142</v>
      </c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</row>
    <row r="123" s="2" customFormat="1" ht="22.8" customHeight="1">
      <c r="A123" s="38"/>
      <c r="B123" s="39"/>
      <c r="C123" s="107" t="s">
        <v>143</v>
      </c>
      <c r="D123" s="40"/>
      <c r="E123" s="40"/>
      <c r="F123" s="40"/>
      <c r="G123" s="40"/>
      <c r="H123" s="40"/>
      <c r="I123" s="145"/>
      <c r="J123" s="215">
        <f>BK123</f>
        <v>0</v>
      </c>
      <c r="K123" s="40"/>
      <c r="L123" s="44"/>
      <c r="M123" s="103"/>
      <c r="N123" s="216"/>
      <c r="O123" s="104"/>
      <c r="P123" s="217">
        <f>P124</f>
        <v>0</v>
      </c>
      <c r="Q123" s="104"/>
      <c r="R123" s="217">
        <f>R124</f>
        <v>8486.8374354431999</v>
      </c>
      <c r="S123" s="104"/>
      <c r="T123" s="218">
        <f>T124</f>
        <v>9744.567500000001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81</v>
      </c>
      <c r="AU123" s="17" t="s">
        <v>124</v>
      </c>
      <c r="BK123" s="219">
        <f>BK124</f>
        <v>0</v>
      </c>
    </row>
    <row r="124" s="12" customFormat="1" ht="25.92" customHeight="1">
      <c r="A124" s="12"/>
      <c r="B124" s="220"/>
      <c r="C124" s="221"/>
      <c r="D124" s="222" t="s">
        <v>81</v>
      </c>
      <c r="E124" s="223" t="s">
        <v>144</v>
      </c>
      <c r="F124" s="223" t="s">
        <v>145</v>
      </c>
      <c r="G124" s="221"/>
      <c r="H124" s="221"/>
      <c r="I124" s="224"/>
      <c r="J124" s="225">
        <f>BK124</f>
        <v>0</v>
      </c>
      <c r="K124" s="221"/>
      <c r="L124" s="226"/>
      <c r="M124" s="227"/>
      <c r="N124" s="228"/>
      <c r="O124" s="228"/>
      <c r="P124" s="229">
        <f>P125+P172+P282+P311+P484+P519</f>
        <v>0</v>
      </c>
      <c r="Q124" s="228"/>
      <c r="R124" s="229">
        <f>R125+R172+R282+R311+R484+R519</f>
        <v>8486.8374354431999</v>
      </c>
      <c r="S124" s="228"/>
      <c r="T124" s="230">
        <f>T125+T172+T282+T311+T484+T519</f>
        <v>9744.567500000001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14</v>
      </c>
      <c r="AT124" s="232" t="s">
        <v>81</v>
      </c>
      <c r="AU124" s="232" t="s">
        <v>82</v>
      </c>
      <c r="AY124" s="231" t="s">
        <v>146</v>
      </c>
      <c r="BK124" s="233">
        <f>BK125+BK172+BK282+BK311+BK484+BK519</f>
        <v>0</v>
      </c>
    </row>
    <row r="125" s="12" customFormat="1" ht="22.8" customHeight="1">
      <c r="A125" s="12"/>
      <c r="B125" s="220"/>
      <c r="C125" s="221"/>
      <c r="D125" s="222" t="s">
        <v>81</v>
      </c>
      <c r="E125" s="234" t="s">
        <v>14</v>
      </c>
      <c r="F125" s="234" t="s">
        <v>147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SUM(P126:P171)</f>
        <v>0</v>
      </c>
      <c r="Q125" s="228"/>
      <c r="R125" s="229">
        <f>SUM(R126:R171)</f>
        <v>11.245929350000001</v>
      </c>
      <c r="S125" s="228"/>
      <c r="T125" s="230">
        <f>SUM(T126:T171)</f>
        <v>9518.5420000000013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14</v>
      </c>
      <c r="AT125" s="232" t="s">
        <v>81</v>
      </c>
      <c r="AU125" s="232" t="s">
        <v>14</v>
      </c>
      <c r="AY125" s="231" t="s">
        <v>146</v>
      </c>
      <c r="BK125" s="233">
        <f>SUM(BK126:BK171)</f>
        <v>0</v>
      </c>
    </row>
    <row r="126" s="2" customFormat="1" ht="48" customHeight="1">
      <c r="A126" s="38"/>
      <c r="B126" s="39"/>
      <c r="C126" s="236" t="s">
        <v>14</v>
      </c>
      <c r="D126" s="236" t="s">
        <v>148</v>
      </c>
      <c r="E126" s="237" t="s">
        <v>289</v>
      </c>
      <c r="F126" s="238" t="s">
        <v>290</v>
      </c>
      <c r="G126" s="239" t="s">
        <v>112</v>
      </c>
      <c r="H126" s="240">
        <v>2315</v>
      </c>
      <c r="I126" s="241"/>
      <c r="J126" s="242">
        <f>ROUND(I126*H126,2)</f>
        <v>0</v>
      </c>
      <c r="K126" s="238" t="s">
        <v>151</v>
      </c>
      <c r="L126" s="44"/>
      <c r="M126" s="243" t="s">
        <v>1</v>
      </c>
      <c r="N126" s="244" t="s">
        <v>47</v>
      </c>
      <c r="O126" s="91"/>
      <c r="P126" s="245">
        <f>O126*H126</f>
        <v>0</v>
      </c>
      <c r="Q126" s="245">
        <v>0</v>
      </c>
      <c r="R126" s="245">
        <f>Q126*H126</f>
        <v>0</v>
      </c>
      <c r="S126" s="245">
        <v>0.28100000000000003</v>
      </c>
      <c r="T126" s="246">
        <f>S126*H126</f>
        <v>650.5150000000001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7" t="s">
        <v>152</v>
      </c>
      <c r="AT126" s="247" t="s">
        <v>148</v>
      </c>
      <c r="AU126" s="247" t="s">
        <v>91</v>
      </c>
      <c r="AY126" s="17" t="s">
        <v>146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7" t="s">
        <v>14</v>
      </c>
      <c r="BK126" s="248">
        <f>ROUND(I126*H126,2)</f>
        <v>0</v>
      </c>
      <c r="BL126" s="17" t="s">
        <v>152</v>
      </c>
      <c r="BM126" s="247" t="s">
        <v>291</v>
      </c>
    </row>
    <row r="127" s="13" customFormat="1">
      <c r="A127" s="13"/>
      <c r="B127" s="249"/>
      <c r="C127" s="250"/>
      <c r="D127" s="251" t="s">
        <v>154</v>
      </c>
      <c r="E127" s="252" t="s">
        <v>1</v>
      </c>
      <c r="F127" s="253" t="s">
        <v>292</v>
      </c>
      <c r="G127" s="250"/>
      <c r="H127" s="254">
        <v>70</v>
      </c>
      <c r="I127" s="255"/>
      <c r="J127" s="250"/>
      <c r="K127" s="250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154</v>
      </c>
      <c r="AU127" s="260" t="s">
        <v>91</v>
      </c>
      <c r="AV127" s="13" t="s">
        <v>91</v>
      </c>
      <c r="AW127" s="13" t="s">
        <v>36</v>
      </c>
      <c r="AX127" s="13" t="s">
        <v>82</v>
      </c>
      <c r="AY127" s="260" t="s">
        <v>146</v>
      </c>
    </row>
    <row r="128" s="13" customFormat="1">
      <c r="A128" s="13"/>
      <c r="B128" s="249"/>
      <c r="C128" s="250"/>
      <c r="D128" s="251" t="s">
        <v>154</v>
      </c>
      <c r="E128" s="252" t="s">
        <v>1</v>
      </c>
      <c r="F128" s="253" t="s">
        <v>293</v>
      </c>
      <c r="G128" s="250"/>
      <c r="H128" s="254">
        <v>2245</v>
      </c>
      <c r="I128" s="255"/>
      <c r="J128" s="250"/>
      <c r="K128" s="250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154</v>
      </c>
      <c r="AU128" s="260" t="s">
        <v>91</v>
      </c>
      <c r="AV128" s="13" t="s">
        <v>91</v>
      </c>
      <c r="AW128" s="13" t="s">
        <v>36</v>
      </c>
      <c r="AX128" s="13" t="s">
        <v>82</v>
      </c>
      <c r="AY128" s="260" t="s">
        <v>146</v>
      </c>
    </row>
    <row r="129" s="14" customFormat="1">
      <c r="A129" s="14"/>
      <c r="B129" s="261"/>
      <c r="C129" s="262"/>
      <c r="D129" s="251" t="s">
        <v>154</v>
      </c>
      <c r="E129" s="263" t="s">
        <v>1</v>
      </c>
      <c r="F129" s="264" t="s">
        <v>157</v>
      </c>
      <c r="G129" s="262"/>
      <c r="H129" s="265">
        <v>2315</v>
      </c>
      <c r="I129" s="266"/>
      <c r="J129" s="262"/>
      <c r="K129" s="262"/>
      <c r="L129" s="267"/>
      <c r="M129" s="268"/>
      <c r="N129" s="269"/>
      <c r="O129" s="269"/>
      <c r="P129" s="269"/>
      <c r="Q129" s="269"/>
      <c r="R129" s="269"/>
      <c r="S129" s="269"/>
      <c r="T129" s="27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1" t="s">
        <v>154</v>
      </c>
      <c r="AU129" s="271" t="s">
        <v>91</v>
      </c>
      <c r="AV129" s="14" t="s">
        <v>152</v>
      </c>
      <c r="AW129" s="14" t="s">
        <v>36</v>
      </c>
      <c r="AX129" s="14" t="s">
        <v>14</v>
      </c>
      <c r="AY129" s="271" t="s">
        <v>146</v>
      </c>
    </row>
    <row r="130" s="2" customFormat="1" ht="48" customHeight="1">
      <c r="A130" s="38"/>
      <c r="B130" s="39"/>
      <c r="C130" s="236" t="s">
        <v>91</v>
      </c>
      <c r="D130" s="236" t="s">
        <v>148</v>
      </c>
      <c r="E130" s="237" t="s">
        <v>294</v>
      </c>
      <c r="F130" s="238" t="s">
        <v>295</v>
      </c>
      <c r="G130" s="239" t="s">
        <v>112</v>
      </c>
      <c r="H130" s="240">
        <v>261.39999999999998</v>
      </c>
      <c r="I130" s="241"/>
      <c r="J130" s="242">
        <f>ROUND(I130*H130,2)</f>
        <v>0</v>
      </c>
      <c r="K130" s="238" t="s">
        <v>151</v>
      </c>
      <c r="L130" s="44"/>
      <c r="M130" s="243" t="s">
        <v>1</v>
      </c>
      <c r="N130" s="244" t="s">
        <v>47</v>
      </c>
      <c r="O130" s="91"/>
      <c r="P130" s="245">
        <f>O130*H130</f>
        <v>0</v>
      </c>
      <c r="Q130" s="245">
        <v>0</v>
      </c>
      <c r="R130" s="245">
        <f>Q130*H130</f>
        <v>0</v>
      </c>
      <c r="S130" s="245">
        <v>0.505</v>
      </c>
      <c r="T130" s="246">
        <f>S130*H130</f>
        <v>132.00699999999998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7" t="s">
        <v>152</v>
      </c>
      <c r="AT130" s="247" t="s">
        <v>148</v>
      </c>
      <c r="AU130" s="247" t="s">
        <v>91</v>
      </c>
      <c r="AY130" s="17" t="s">
        <v>146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7" t="s">
        <v>14</v>
      </c>
      <c r="BK130" s="248">
        <f>ROUND(I130*H130,2)</f>
        <v>0</v>
      </c>
      <c r="BL130" s="17" t="s">
        <v>152</v>
      </c>
      <c r="BM130" s="247" t="s">
        <v>296</v>
      </c>
    </row>
    <row r="131" s="13" customFormat="1">
      <c r="A131" s="13"/>
      <c r="B131" s="249"/>
      <c r="C131" s="250"/>
      <c r="D131" s="251" t="s">
        <v>154</v>
      </c>
      <c r="E131" s="252" t="s">
        <v>1</v>
      </c>
      <c r="F131" s="253" t="s">
        <v>297</v>
      </c>
      <c r="G131" s="250"/>
      <c r="H131" s="254">
        <v>261.39999999999998</v>
      </c>
      <c r="I131" s="255"/>
      <c r="J131" s="250"/>
      <c r="K131" s="250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154</v>
      </c>
      <c r="AU131" s="260" t="s">
        <v>91</v>
      </c>
      <c r="AV131" s="13" t="s">
        <v>91</v>
      </c>
      <c r="AW131" s="13" t="s">
        <v>36</v>
      </c>
      <c r="AX131" s="13" t="s">
        <v>82</v>
      </c>
      <c r="AY131" s="260" t="s">
        <v>146</v>
      </c>
    </row>
    <row r="132" s="14" customFormat="1">
      <c r="A132" s="14"/>
      <c r="B132" s="261"/>
      <c r="C132" s="262"/>
      <c r="D132" s="251" t="s">
        <v>154</v>
      </c>
      <c r="E132" s="263" t="s">
        <v>1</v>
      </c>
      <c r="F132" s="264" t="s">
        <v>157</v>
      </c>
      <c r="G132" s="262"/>
      <c r="H132" s="265">
        <v>261.39999999999998</v>
      </c>
      <c r="I132" s="266"/>
      <c r="J132" s="262"/>
      <c r="K132" s="262"/>
      <c r="L132" s="267"/>
      <c r="M132" s="268"/>
      <c r="N132" s="269"/>
      <c r="O132" s="269"/>
      <c r="P132" s="269"/>
      <c r="Q132" s="269"/>
      <c r="R132" s="269"/>
      <c r="S132" s="269"/>
      <c r="T132" s="27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1" t="s">
        <v>154</v>
      </c>
      <c r="AU132" s="271" t="s">
        <v>91</v>
      </c>
      <c r="AV132" s="14" t="s">
        <v>152</v>
      </c>
      <c r="AW132" s="14" t="s">
        <v>36</v>
      </c>
      <c r="AX132" s="14" t="s">
        <v>14</v>
      </c>
      <c r="AY132" s="271" t="s">
        <v>146</v>
      </c>
    </row>
    <row r="133" s="2" customFormat="1" ht="48" customHeight="1">
      <c r="A133" s="38"/>
      <c r="B133" s="39"/>
      <c r="C133" s="236" t="s">
        <v>161</v>
      </c>
      <c r="D133" s="236" t="s">
        <v>148</v>
      </c>
      <c r="E133" s="237" t="s">
        <v>298</v>
      </c>
      <c r="F133" s="238" t="s">
        <v>299</v>
      </c>
      <c r="G133" s="239" t="s">
        <v>112</v>
      </c>
      <c r="H133" s="240">
        <v>5710</v>
      </c>
      <c r="I133" s="241"/>
      <c r="J133" s="242">
        <f>ROUND(I133*H133,2)</f>
        <v>0</v>
      </c>
      <c r="K133" s="238" t="s">
        <v>151</v>
      </c>
      <c r="L133" s="44"/>
      <c r="M133" s="243" t="s">
        <v>1</v>
      </c>
      <c r="N133" s="244" t="s">
        <v>47</v>
      </c>
      <c r="O133" s="91"/>
      <c r="P133" s="245">
        <f>O133*H133</f>
        <v>0</v>
      </c>
      <c r="Q133" s="245">
        <v>0</v>
      </c>
      <c r="R133" s="245">
        <f>Q133*H133</f>
        <v>0</v>
      </c>
      <c r="S133" s="245">
        <v>0.28999999999999998</v>
      </c>
      <c r="T133" s="246">
        <f>S133*H133</f>
        <v>1655.8999999999999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7" t="s">
        <v>152</v>
      </c>
      <c r="AT133" s="247" t="s">
        <v>148</v>
      </c>
      <c r="AU133" s="247" t="s">
        <v>91</v>
      </c>
      <c r="AY133" s="17" t="s">
        <v>146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7" t="s">
        <v>14</v>
      </c>
      <c r="BK133" s="248">
        <f>ROUND(I133*H133,2)</f>
        <v>0</v>
      </c>
      <c r="BL133" s="17" t="s">
        <v>152</v>
      </c>
      <c r="BM133" s="247" t="s">
        <v>300</v>
      </c>
    </row>
    <row r="134" s="13" customFormat="1">
      <c r="A134" s="13"/>
      <c r="B134" s="249"/>
      <c r="C134" s="250"/>
      <c r="D134" s="251" t="s">
        <v>154</v>
      </c>
      <c r="E134" s="252" t="s">
        <v>1</v>
      </c>
      <c r="F134" s="253" t="s">
        <v>301</v>
      </c>
      <c r="G134" s="250"/>
      <c r="H134" s="254">
        <v>393</v>
      </c>
      <c r="I134" s="255"/>
      <c r="J134" s="250"/>
      <c r="K134" s="250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154</v>
      </c>
      <c r="AU134" s="260" t="s">
        <v>91</v>
      </c>
      <c r="AV134" s="13" t="s">
        <v>91</v>
      </c>
      <c r="AW134" s="13" t="s">
        <v>36</v>
      </c>
      <c r="AX134" s="13" t="s">
        <v>82</v>
      </c>
      <c r="AY134" s="260" t="s">
        <v>146</v>
      </c>
    </row>
    <row r="135" s="13" customFormat="1">
      <c r="A135" s="13"/>
      <c r="B135" s="249"/>
      <c r="C135" s="250"/>
      <c r="D135" s="251" t="s">
        <v>154</v>
      </c>
      <c r="E135" s="252" t="s">
        <v>1</v>
      </c>
      <c r="F135" s="253" t="s">
        <v>302</v>
      </c>
      <c r="G135" s="250"/>
      <c r="H135" s="254">
        <v>5219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154</v>
      </c>
      <c r="AU135" s="260" t="s">
        <v>91</v>
      </c>
      <c r="AV135" s="13" t="s">
        <v>91</v>
      </c>
      <c r="AW135" s="13" t="s">
        <v>36</v>
      </c>
      <c r="AX135" s="13" t="s">
        <v>82</v>
      </c>
      <c r="AY135" s="260" t="s">
        <v>146</v>
      </c>
    </row>
    <row r="136" s="13" customFormat="1">
      <c r="A136" s="13"/>
      <c r="B136" s="249"/>
      <c r="C136" s="250"/>
      <c r="D136" s="251" t="s">
        <v>154</v>
      </c>
      <c r="E136" s="252" t="s">
        <v>1</v>
      </c>
      <c r="F136" s="253" t="s">
        <v>303</v>
      </c>
      <c r="G136" s="250"/>
      <c r="H136" s="254">
        <v>25</v>
      </c>
      <c r="I136" s="255"/>
      <c r="J136" s="250"/>
      <c r="K136" s="250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154</v>
      </c>
      <c r="AU136" s="260" t="s">
        <v>91</v>
      </c>
      <c r="AV136" s="13" t="s">
        <v>91</v>
      </c>
      <c r="AW136" s="13" t="s">
        <v>36</v>
      </c>
      <c r="AX136" s="13" t="s">
        <v>82</v>
      </c>
      <c r="AY136" s="260" t="s">
        <v>146</v>
      </c>
    </row>
    <row r="137" s="13" customFormat="1">
      <c r="A137" s="13"/>
      <c r="B137" s="249"/>
      <c r="C137" s="250"/>
      <c r="D137" s="251" t="s">
        <v>154</v>
      </c>
      <c r="E137" s="252" t="s">
        <v>1</v>
      </c>
      <c r="F137" s="253" t="s">
        <v>304</v>
      </c>
      <c r="G137" s="250"/>
      <c r="H137" s="254">
        <v>73</v>
      </c>
      <c r="I137" s="255"/>
      <c r="J137" s="250"/>
      <c r="K137" s="250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154</v>
      </c>
      <c r="AU137" s="260" t="s">
        <v>91</v>
      </c>
      <c r="AV137" s="13" t="s">
        <v>91</v>
      </c>
      <c r="AW137" s="13" t="s">
        <v>36</v>
      </c>
      <c r="AX137" s="13" t="s">
        <v>82</v>
      </c>
      <c r="AY137" s="260" t="s">
        <v>146</v>
      </c>
    </row>
    <row r="138" s="14" customFormat="1">
      <c r="A138" s="14"/>
      <c r="B138" s="261"/>
      <c r="C138" s="262"/>
      <c r="D138" s="251" t="s">
        <v>154</v>
      </c>
      <c r="E138" s="263" t="s">
        <v>1</v>
      </c>
      <c r="F138" s="264" t="s">
        <v>157</v>
      </c>
      <c r="G138" s="262"/>
      <c r="H138" s="265">
        <v>5710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1" t="s">
        <v>154</v>
      </c>
      <c r="AU138" s="271" t="s">
        <v>91</v>
      </c>
      <c r="AV138" s="14" t="s">
        <v>152</v>
      </c>
      <c r="AW138" s="14" t="s">
        <v>36</v>
      </c>
      <c r="AX138" s="14" t="s">
        <v>14</v>
      </c>
      <c r="AY138" s="271" t="s">
        <v>146</v>
      </c>
    </row>
    <row r="139" s="2" customFormat="1" ht="48" customHeight="1">
      <c r="A139" s="38"/>
      <c r="B139" s="39"/>
      <c r="C139" s="236" t="s">
        <v>152</v>
      </c>
      <c r="D139" s="236" t="s">
        <v>148</v>
      </c>
      <c r="E139" s="237" t="s">
        <v>305</v>
      </c>
      <c r="F139" s="238" t="s">
        <v>306</v>
      </c>
      <c r="G139" s="239" t="s">
        <v>112</v>
      </c>
      <c r="H139" s="240">
        <v>547</v>
      </c>
      <c r="I139" s="241"/>
      <c r="J139" s="242">
        <f>ROUND(I139*H139,2)</f>
        <v>0</v>
      </c>
      <c r="K139" s="238" t="s">
        <v>151</v>
      </c>
      <c r="L139" s="44"/>
      <c r="M139" s="243" t="s">
        <v>1</v>
      </c>
      <c r="N139" s="244" t="s">
        <v>47</v>
      </c>
      <c r="O139" s="91"/>
      <c r="P139" s="245">
        <f>O139*H139</f>
        <v>0</v>
      </c>
      <c r="Q139" s="245">
        <v>0</v>
      </c>
      <c r="R139" s="245">
        <f>Q139*H139</f>
        <v>0</v>
      </c>
      <c r="S139" s="245">
        <v>0.44</v>
      </c>
      <c r="T139" s="246">
        <f>S139*H139</f>
        <v>240.68000000000001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7" t="s">
        <v>152</v>
      </c>
      <c r="AT139" s="247" t="s">
        <v>148</v>
      </c>
      <c r="AU139" s="247" t="s">
        <v>91</v>
      </c>
      <c r="AY139" s="17" t="s">
        <v>146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7" t="s">
        <v>14</v>
      </c>
      <c r="BK139" s="248">
        <f>ROUND(I139*H139,2)</f>
        <v>0</v>
      </c>
      <c r="BL139" s="17" t="s">
        <v>152</v>
      </c>
      <c r="BM139" s="247" t="s">
        <v>307</v>
      </c>
    </row>
    <row r="140" s="13" customFormat="1">
      <c r="A140" s="13"/>
      <c r="B140" s="249"/>
      <c r="C140" s="250"/>
      <c r="D140" s="251" t="s">
        <v>154</v>
      </c>
      <c r="E140" s="252" t="s">
        <v>1</v>
      </c>
      <c r="F140" s="253" t="s">
        <v>308</v>
      </c>
      <c r="G140" s="250"/>
      <c r="H140" s="254">
        <v>115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154</v>
      </c>
      <c r="AU140" s="260" t="s">
        <v>91</v>
      </c>
      <c r="AV140" s="13" t="s">
        <v>91</v>
      </c>
      <c r="AW140" s="13" t="s">
        <v>36</v>
      </c>
      <c r="AX140" s="13" t="s">
        <v>82</v>
      </c>
      <c r="AY140" s="260" t="s">
        <v>146</v>
      </c>
    </row>
    <row r="141" s="13" customFormat="1">
      <c r="A141" s="13"/>
      <c r="B141" s="249"/>
      <c r="C141" s="250"/>
      <c r="D141" s="251" t="s">
        <v>154</v>
      </c>
      <c r="E141" s="252" t="s">
        <v>1</v>
      </c>
      <c r="F141" s="253" t="s">
        <v>309</v>
      </c>
      <c r="G141" s="250"/>
      <c r="H141" s="254">
        <v>432</v>
      </c>
      <c r="I141" s="255"/>
      <c r="J141" s="250"/>
      <c r="K141" s="250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154</v>
      </c>
      <c r="AU141" s="260" t="s">
        <v>91</v>
      </c>
      <c r="AV141" s="13" t="s">
        <v>91</v>
      </c>
      <c r="AW141" s="13" t="s">
        <v>36</v>
      </c>
      <c r="AX141" s="13" t="s">
        <v>82</v>
      </c>
      <c r="AY141" s="260" t="s">
        <v>146</v>
      </c>
    </row>
    <row r="142" s="14" customFormat="1">
      <c r="A142" s="14"/>
      <c r="B142" s="261"/>
      <c r="C142" s="262"/>
      <c r="D142" s="251" t="s">
        <v>154</v>
      </c>
      <c r="E142" s="263" t="s">
        <v>1</v>
      </c>
      <c r="F142" s="264" t="s">
        <v>157</v>
      </c>
      <c r="G142" s="262"/>
      <c r="H142" s="265">
        <v>547</v>
      </c>
      <c r="I142" s="266"/>
      <c r="J142" s="262"/>
      <c r="K142" s="262"/>
      <c r="L142" s="267"/>
      <c r="M142" s="268"/>
      <c r="N142" s="269"/>
      <c r="O142" s="269"/>
      <c r="P142" s="269"/>
      <c r="Q142" s="269"/>
      <c r="R142" s="269"/>
      <c r="S142" s="269"/>
      <c r="T142" s="27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1" t="s">
        <v>154</v>
      </c>
      <c r="AU142" s="271" t="s">
        <v>91</v>
      </c>
      <c r="AV142" s="14" t="s">
        <v>152</v>
      </c>
      <c r="AW142" s="14" t="s">
        <v>36</v>
      </c>
      <c r="AX142" s="14" t="s">
        <v>14</v>
      </c>
      <c r="AY142" s="271" t="s">
        <v>146</v>
      </c>
    </row>
    <row r="143" s="2" customFormat="1" ht="48" customHeight="1">
      <c r="A143" s="38"/>
      <c r="B143" s="39"/>
      <c r="C143" s="236" t="s">
        <v>170</v>
      </c>
      <c r="D143" s="236" t="s">
        <v>148</v>
      </c>
      <c r="E143" s="237" t="s">
        <v>310</v>
      </c>
      <c r="F143" s="238" t="s">
        <v>311</v>
      </c>
      <c r="G143" s="239" t="s">
        <v>112</v>
      </c>
      <c r="H143" s="240">
        <v>5637</v>
      </c>
      <c r="I143" s="241"/>
      <c r="J143" s="242">
        <f>ROUND(I143*H143,2)</f>
        <v>0</v>
      </c>
      <c r="K143" s="238" t="s">
        <v>151</v>
      </c>
      <c r="L143" s="44"/>
      <c r="M143" s="243" t="s">
        <v>1</v>
      </c>
      <c r="N143" s="244" t="s">
        <v>47</v>
      </c>
      <c r="O143" s="91"/>
      <c r="P143" s="245">
        <f>O143*H143</f>
        <v>0</v>
      </c>
      <c r="Q143" s="245">
        <v>0</v>
      </c>
      <c r="R143" s="245">
        <f>Q143*H143</f>
        <v>0</v>
      </c>
      <c r="S143" s="245">
        <v>0.23999999999999999</v>
      </c>
      <c r="T143" s="246">
        <f>S143*H143</f>
        <v>1352.8799999999999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7" t="s">
        <v>152</v>
      </c>
      <c r="AT143" s="247" t="s">
        <v>148</v>
      </c>
      <c r="AU143" s="247" t="s">
        <v>91</v>
      </c>
      <c r="AY143" s="17" t="s">
        <v>146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7" t="s">
        <v>14</v>
      </c>
      <c r="BK143" s="248">
        <f>ROUND(I143*H143,2)</f>
        <v>0</v>
      </c>
      <c r="BL143" s="17" t="s">
        <v>152</v>
      </c>
      <c r="BM143" s="247" t="s">
        <v>312</v>
      </c>
    </row>
    <row r="144" s="13" customFormat="1">
      <c r="A144" s="13"/>
      <c r="B144" s="249"/>
      <c r="C144" s="250"/>
      <c r="D144" s="251" t="s">
        <v>154</v>
      </c>
      <c r="E144" s="252" t="s">
        <v>1</v>
      </c>
      <c r="F144" s="253" t="s">
        <v>301</v>
      </c>
      <c r="G144" s="250"/>
      <c r="H144" s="254">
        <v>393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154</v>
      </c>
      <c r="AU144" s="260" t="s">
        <v>91</v>
      </c>
      <c r="AV144" s="13" t="s">
        <v>91</v>
      </c>
      <c r="AW144" s="13" t="s">
        <v>36</v>
      </c>
      <c r="AX144" s="13" t="s">
        <v>82</v>
      </c>
      <c r="AY144" s="260" t="s">
        <v>146</v>
      </c>
    </row>
    <row r="145" s="13" customFormat="1">
      <c r="A145" s="13"/>
      <c r="B145" s="249"/>
      <c r="C145" s="250"/>
      <c r="D145" s="251" t="s">
        <v>154</v>
      </c>
      <c r="E145" s="252" t="s">
        <v>1</v>
      </c>
      <c r="F145" s="253" t="s">
        <v>302</v>
      </c>
      <c r="G145" s="250"/>
      <c r="H145" s="254">
        <v>5219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154</v>
      </c>
      <c r="AU145" s="260" t="s">
        <v>91</v>
      </c>
      <c r="AV145" s="13" t="s">
        <v>91</v>
      </c>
      <c r="AW145" s="13" t="s">
        <v>36</v>
      </c>
      <c r="AX145" s="13" t="s">
        <v>82</v>
      </c>
      <c r="AY145" s="260" t="s">
        <v>146</v>
      </c>
    </row>
    <row r="146" s="13" customFormat="1">
      <c r="A146" s="13"/>
      <c r="B146" s="249"/>
      <c r="C146" s="250"/>
      <c r="D146" s="251" t="s">
        <v>154</v>
      </c>
      <c r="E146" s="252" t="s">
        <v>1</v>
      </c>
      <c r="F146" s="253" t="s">
        <v>303</v>
      </c>
      <c r="G146" s="250"/>
      <c r="H146" s="254">
        <v>25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154</v>
      </c>
      <c r="AU146" s="260" t="s">
        <v>91</v>
      </c>
      <c r="AV146" s="13" t="s">
        <v>91</v>
      </c>
      <c r="AW146" s="13" t="s">
        <v>36</v>
      </c>
      <c r="AX146" s="13" t="s">
        <v>82</v>
      </c>
      <c r="AY146" s="260" t="s">
        <v>146</v>
      </c>
    </row>
    <row r="147" s="14" customFormat="1">
      <c r="A147" s="14"/>
      <c r="B147" s="261"/>
      <c r="C147" s="262"/>
      <c r="D147" s="251" t="s">
        <v>154</v>
      </c>
      <c r="E147" s="263" t="s">
        <v>1</v>
      </c>
      <c r="F147" s="264" t="s">
        <v>157</v>
      </c>
      <c r="G147" s="262"/>
      <c r="H147" s="265">
        <v>5637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154</v>
      </c>
      <c r="AU147" s="271" t="s">
        <v>91</v>
      </c>
      <c r="AV147" s="14" t="s">
        <v>152</v>
      </c>
      <c r="AW147" s="14" t="s">
        <v>36</v>
      </c>
      <c r="AX147" s="14" t="s">
        <v>14</v>
      </c>
      <c r="AY147" s="271" t="s">
        <v>146</v>
      </c>
    </row>
    <row r="148" s="2" customFormat="1" ht="48" customHeight="1">
      <c r="A148" s="38"/>
      <c r="B148" s="39"/>
      <c r="C148" s="236" t="s">
        <v>175</v>
      </c>
      <c r="D148" s="236" t="s">
        <v>148</v>
      </c>
      <c r="E148" s="237" t="s">
        <v>313</v>
      </c>
      <c r="F148" s="238" t="s">
        <v>314</v>
      </c>
      <c r="G148" s="239" t="s">
        <v>112</v>
      </c>
      <c r="H148" s="240">
        <v>620</v>
      </c>
      <c r="I148" s="241"/>
      <c r="J148" s="242">
        <f>ROUND(I148*H148,2)</f>
        <v>0</v>
      </c>
      <c r="K148" s="238" t="s">
        <v>151</v>
      </c>
      <c r="L148" s="44"/>
      <c r="M148" s="243" t="s">
        <v>1</v>
      </c>
      <c r="N148" s="244" t="s">
        <v>47</v>
      </c>
      <c r="O148" s="91"/>
      <c r="P148" s="245">
        <f>O148*H148</f>
        <v>0</v>
      </c>
      <c r="Q148" s="245">
        <v>0</v>
      </c>
      <c r="R148" s="245">
        <f>Q148*H148</f>
        <v>0</v>
      </c>
      <c r="S148" s="245">
        <v>0.32500000000000001</v>
      </c>
      <c r="T148" s="246">
        <f>S148*H148</f>
        <v>201.5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7" t="s">
        <v>152</v>
      </c>
      <c r="AT148" s="247" t="s">
        <v>148</v>
      </c>
      <c r="AU148" s="247" t="s">
        <v>91</v>
      </c>
      <c r="AY148" s="17" t="s">
        <v>146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7" t="s">
        <v>14</v>
      </c>
      <c r="BK148" s="248">
        <f>ROUND(I148*H148,2)</f>
        <v>0</v>
      </c>
      <c r="BL148" s="17" t="s">
        <v>152</v>
      </c>
      <c r="BM148" s="247" t="s">
        <v>315</v>
      </c>
    </row>
    <row r="149" s="13" customFormat="1">
      <c r="A149" s="13"/>
      <c r="B149" s="249"/>
      <c r="C149" s="250"/>
      <c r="D149" s="251" t="s">
        <v>154</v>
      </c>
      <c r="E149" s="252" t="s">
        <v>1</v>
      </c>
      <c r="F149" s="253" t="s">
        <v>304</v>
      </c>
      <c r="G149" s="250"/>
      <c r="H149" s="254">
        <v>73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154</v>
      </c>
      <c r="AU149" s="260" t="s">
        <v>91</v>
      </c>
      <c r="AV149" s="13" t="s">
        <v>91</v>
      </c>
      <c r="AW149" s="13" t="s">
        <v>36</v>
      </c>
      <c r="AX149" s="13" t="s">
        <v>82</v>
      </c>
      <c r="AY149" s="260" t="s">
        <v>146</v>
      </c>
    </row>
    <row r="150" s="13" customFormat="1">
      <c r="A150" s="13"/>
      <c r="B150" s="249"/>
      <c r="C150" s="250"/>
      <c r="D150" s="251" t="s">
        <v>154</v>
      </c>
      <c r="E150" s="252" t="s">
        <v>1</v>
      </c>
      <c r="F150" s="253" t="s">
        <v>308</v>
      </c>
      <c r="G150" s="250"/>
      <c r="H150" s="254">
        <v>115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154</v>
      </c>
      <c r="AU150" s="260" t="s">
        <v>91</v>
      </c>
      <c r="AV150" s="13" t="s">
        <v>91</v>
      </c>
      <c r="AW150" s="13" t="s">
        <v>36</v>
      </c>
      <c r="AX150" s="13" t="s">
        <v>82</v>
      </c>
      <c r="AY150" s="260" t="s">
        <v>146</v>
      </c>
    </row>
    <row r="151" s="13" customFormat="1">
      <c r="A151" s="13"/>
      <c r="B151" s="249"/>
      <c r="C151" s="250"/>
      <c r="D151" s="251" t="s">
        <v>154</v>
      </c>
      <c r="E151" s="252" t="s">
        <v>1</v>
      </c>
      <c r="F151" s="253" t="s">
        <v>309</v>
      </c>
      <c r="G151" s="250"/>
      <c r="H151" s="254">
        <v>432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154</v>
      </c>
      <c r="AU151" s="260" t="s">
        <v>91</v>
      </c>
      <c r="AV151" s="13" t="s">
        <v>91</v>
      </c>
      <c r="AW151" s="13" t="s">
        <v>36</v>
      </c>
      <c r="AX151" s="13" t="s">
        <v>82</v>
      </c>
      <c r="AY151" s="260" t="s">
        <v>146</v>
      </c>
    </row>
    <row r="152" s="14" customFormat="1">
      <c r="A152" s="14"/>
      <c r="B152" s="261"/>
      <c r="C152" s="262"/>
      <c r="D152" s="251" t="s">
        <v>154</v>
      </c>
      <c r="E152" s="263" t="s">
        <v>1</v>
      </c>
      <c r="F152" s="264" t="s">
        <v>157</v>
      </c>
      <c r="G152" s="262"/>
      <c r="H152" s="265">
        <v>620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154</v>
      </c>
      <c r="AU152" s="271" t="s">
        <v>91</v>
      </c>
      <c r="AV152" s="14" t="s">
        <v>152</v>
      </c>
      <c r="AW152" s="14" t="s">
        <v>36</v>
      </c>
      <c r="AX152" s="14" t="s">
        <v>14</v>
      </c>
      <c r="AY152" s="271" t="s">
        <v>146</v>
      </c>
    </row>
    <row r="153" s="2" customFormat="1" ht="48" customHeight="1">
      <c r="A153" s="38"/>
      <c r="B153" s="39"/>
      <c r="C153" s="236" t="s">
        <v>179</v>
      </c>
      <c r="D153" s="236" t="s">
        <v>148</v>
      </c>
      <c r="E153" s="237" t="s">
        <v>316</v>
      </c>
      <c r="F153" s="238" t="s">
        <v>317</v>
      </c>
      <c r="G153" s="239" t="s">
        <v>112</v>
      </c>
      <c r="H153" s="240">
        <v>3810</v>
      </c>
      <c r="I153" s="241"/>
      <c r="J153" s="242">
        <f>ROUND(I153*H153,2)</f>
        <v>0</v>
      </c>
      <c r="K153" s="238" t="s">
        <v>151</v>
      </c>
      <c r="L153" s="44"/>
      <c r="M153" s="243" t="s">
        <v>1</v>
      </c>
      <c r="N153" s="244" t="s">
        <v>47</v>
      </c>
      <c r="O153" s="91"/>
      <c r="P153" s="245">
        <f>O153*H153</f>
        <v>0</v>
      </c>
      <c r="Q153" s="245">
        <v>0</v>
      </c>
      <c r="R153" s="245">
        <f>Q153*H153</f>
        <v>0</v>
      </c>
      <c r="S153" s="245">
        <v>0.22</v>
      </c>
      <c r="T153" s="246">
        <f>S153*H153</f>
        <v>838.20000000000005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7" t="s">
        <v>152</v>
      </c>
      <c r="AT153" s="247" t="s">
        <v>148</v>
      </c>
      <c r="AU153" s="247" t="s">
        <v>91</v>
      </c>
      <c r="AY153" s="17" t="s">
        <v>146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7" t="s">
        <v>14</v>
      </c>
      <c r="BK153" s="248">
        <f>ROUND(I153*H153,2)</f>
        <v>0</v>
      </c>
      <c r="BL153" s="17" t="s">
        <v>152</v>
      </c>
      <c r="BM153" s="247" t="s">
        <v>318</v>
      </c>
    </row>
    <row r="154" s="13" customFormat="1">
      <c r="A154" s="13"/>
      <c r="B154" s="249"/>
      <c r="C154" s="250"/>
      <c r="D154" s="251" t="s">
        <v>154</v>
      </c>
      <c r="E154" s="252" t="s">
        <v>1</v>
      </c>
      <c r="F154" s="253" t="s">
        <v>319</v>
      </c>
      <c r="G154" s="250"/>
      <c r="H154" s="254">
        <v>3810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154</v>
      </c>
      <c r="AU154" s="260" t="s">
        <v>91</v>
      </c>
      <c r="AV154" s="13" t="s">
        <v>91</v>
      </c>
      <c r="AW154" s="13" t="s">
        <v>36</v>
      </c>
      <c r="AX154" s="13" t="s">
        <v>82</v>
      </c>
      <c r="AY154" s="260" t="s">
        <v>146</v>
      </c>
    </row>
    <row r="155" s="14" customFormat="1">
      <c r="A155" s="14"/>
      <c r="B155" s="261"/>
      <c r="C155" s="262"/>
      <c r="D155" s="251" t="s">
        <v>154</v>
      </c>
      <c r="E155" s="263" t="s">
        <v>1</v>
      </c>
      <c r="F155" s="264" t="s">
        <v>157</v>
      </c>
      <c r="G155" s="262"/>
      <c r="H155" s="265">
        <v>3810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1" t="s">
        <v>154</v>
      </c>
      <c r="AU155" s="271" t="s">
        <v>91</v>
      </c>
      <c r="AV155" s="14" t="s">
        <v>152</v>
      </c>
      <c r="AW155" s="14" t="s">
        <v>36</v>
      </c>
      <c r="AX155" s="14" t="s">
        <v>14</v>
      </c>
      <c r="AY155" s="271" t="s">
        <v>146</v>
      </c>
    </row>
    <row r="156" s="2" customFormat="1" ht="48" customHeight="1">
      <c r="A156" s="38"/>
      <c r="B156" s="39"/>
      <c r="C156" s="236" t="s">
        <v>185</v>
      </c>
      <c r="D156" s="236" t="s">
        <v>148</v>
      </c>
      <c r="E156" s="237" t="s">
        <v>320</v>
      </c>
      <c r="F156" s="238" t="s">
        <v>321</v>
      </c>
      <c r="G156" s="239" t="s">
        <v>112</v>
      </c>
      <c r="H156" s="240">
        <v>8015</v>
      </c>
      <c r="I156" s="241"/>
      <c r="J156" s="242">
        <f>ROUND(I156*H156,2)</f>
        <v>0</v>
      </c>
      <c r="K156" s="238" t="s">
        <v>151</v>
      </c>
      <c r="L156" s="44"/>
      <c r="M156" s="243" t="s">
        <v>1</v>
      </c>
      <c r="N156" s="244" t="s">
        <v>47</v>
      </c>
      <c r="O156" s="91"/>
      <c r="P156" s="245">
        <f>O156*H156</f>
        <v>0</v>
      </c>
      <c r="Q156" s="245">
        <v>0.00029509000000000002</v>
      </c>
      <c r="R156" s="245">
        <f>Q156*H156</f>
        <v>2.3651463500000003</v>
      </c>
      <c r="S156" s="245">
        <v>0.51200000000000001</v>
      </c>
      <c r="T156" s="246">
        <f>S156*H156</f>
        <v>4103.6800000000003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7" t="s">
        <v>152</v>
      </c>
      <c r="AT156" s="247" t="s">
        <v>148</v>
      </c>
      <c r="AU156" s="247" t="s">
        <v>91</v>
      </c>
      <c r="AY156" s="17" t="s">
        <v>146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7" t="s">
        <v>14</v>
      </c>
      <c r="BK156" s="248">
        <f>ROUND(I156*H156,2)</f>
        <v>0</v>
      </c>
      <c r="BL156" s="17" t="s">
        <v>152</v>
      </c>
      <c r="BM156" s="247" t="s">
        <v>322</v>
      </c>
    </row>
    <row r="157" s="13" customFormat="1">
      <c r="A157" s="13"/>
      <c r="B157" s="249"/>
      <c r="C157" s="250"/>
      <c r="D157" s="251" t="s">
        <v>154</v>
      </c>
      <c r="E157" s="252" t="s">
        <v>1</v>
      </c>
      <c r="F157" s="253" t="s">
        <v>323</v>
      </c>
      <c r="G157" s="250"/>
      <c r="H157" s="254">
        <v>8015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154</v>
      </c>
      <c r="AU157" s="260" t="s">
        <v>91</v>
      </c>
      <c r="AV157" s="13" t="s">
        <v>91</v>
      </c>
      <c r="AW157" s="13" t="s">
        <v>36</v>
      </c>
      <c r="AX157" s="13" t="s">
        <v>82</v>
      </c>
      <c r="AY157" s="260" t="s">
        <v>146</v>
      </c>
    </row>
    <row r="158" s="14" customFormat="1">
      <c r="A158" s="14"/>
      <c r="B158" s="261"/>
      <c r="C158" s="262"/>
      <c r="D158" s="251" t="s">
        <v>154</v>
      </c>
      <c r="E158" s="263" t="s">
        <v>1</v>
      </c>
      <c r="F158" s="264" t="s">
        <v>157</v>
      </c>
      <c r="G158" s="262"/>
      <c r="H158" s="265">
        <v>8015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1" t="s">
        <v>154</v>
      </c>
      <c r="AU158" s="271" t="s">
        <v>91</v>
      </c>
      <c r="AV158" s="14" t="s">
        <v>152</v>
      </c>
      <c r="AW158" s="14" t="s">
        <v>36</v>
      </c>
      <c r="AX158" s="14" t="s">
        <v>14</v>
      </c>
      <c r="AY158" s="271" t="s">
        <v>146</v>
      </c>
    </row>
    <row r="159" s="2" customFormat="1" ht="36" customHeight="1">
      <c r="A159" s="38"/>
      <c r="B159" s="39"/>
      <c r="C159" s="236" t="s">
        <v>190</v>
      </c>
      <c r="D159" s="236" t="s">
        <v>148</v>
      </c>
      <c r="E159" s="237" t="s">
        <v>324</v>
      </c>
      <c r="F159" s="238" t="s">
        <v>325</v>
      </c>
      <c r="G159" s="239" t="s">
        <v>251</v>
      </c>
      <c r="H159" s="240">
        <v>960</v>
      </c>
      <c r="I159" s="241"/>
      <c r="J159" s="242">
        <f>ROUND(I159*H159,2)</f>
        <v>0</v>
      </c>
      <c r="K159" s="238" t="s">
        <v>151</v>
      </c>
      <c r="L159" s="44"/>
      <c r="M159" s="243" t="s">
        <v>1</v>
      </c>
      <c r="N159" s="244" t="s">
        <v>47</v>
      </c>
      <c r="O159" s="91"/>
      <c r="P159" s="245">
        <f>O159*H159</f>
        <v>0</v>
      </c>
      <c r="Q159" s="245">
        <v>0</v>
      </c>
      <c r="R159" s="245">
        <f>Q159*H159</f>
        <v>0</v>
      </c>
      <c r="S159" s="245">
        <v>0.28999999999999998</v>
      </c>
      <c r="T159" s="246">
        <f>S159*H159</f>
        <v>278.39999999999998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7" t="s">
        <v>152</v>
      </c>
      <c r="AT159" s="247" t="s">
        <v>148</v>
      </c>
      <c r="AU159" s="247" t="s">
        <v>91</v>
      </c>
      <c r="AY159" s="17" t="s">
        <v>146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7" t="s">
        <v>14</v>
      </c>
      <c r="BK159" s="248">
        <f>ROUND(I159*H159,2)</f>
        <v>0</v>
      </c>
      <c r="BL159" s="17" t="s">
        <v>152</v>
      </c>
      <c r="BM159" s="247" t="s">
        <v>326</v>
      </c>
    </row>
    <row r="160" s="13" customFormat="1">
      <c r="A160" s="13"/>
      <c r="B160" s="249"/>
      <c r="C160" s="250"/>
      <c r="D160" s="251" t="s">
        <v>154</v>
      </c>
      <c r="E160" s="252" t="s">
        <v>1</v>
      </c>
      <c r="F160" s="253" t="s">
        <v>327</v>
      </c>
      <c r="G160" s="250"/>
      <c r="H160" s="254">
        <v>960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154</v>
      </c>
      <c r="AU160" s="260" t="s">
        <v>91</v>
      </c>
      <c r="AV160" s="13" t="s">
        <v>91</v>
      </c>
      <c r="AW160" s="13" t="s">
        <v>36</v>
      </c>
      <c r="AX160" s="13" t="s">
        <v>82</v>
      </c>
      <c r="AY160" s="260" t="s">
        <v>146</v>
      </c>
    </row>
    <row r="161" s="14" customFormat="1">
      <c r="A161" s="14"/>
      <c r="B161" s="261"/>
      <c r="C161" s="262"/>
      <c r="D161" s="251" t="s">
        <v>154</v>
      </c>
      <c r="E161" s="263" t="s">
        <v>1</v>
      </c>
      <c r="F161" s="264" t="s">
        <v>157</v>
      </c>
      <c r="G161" s="262"/>
      <c r="H161" s="265">
        <v>960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1" t="s">
        <v>154</v>
      </c>
      <c r="AU161" s="271" t="s">
        <v>91</v>
      </c>
      <c r="AV161" s="14" t="s">
        <v>152</v>
      </c>
      <c r="AW161" s="14" t="s">
        <v>36</v>
      </c>
      <c r="AX161" s="14" t="s">
        <v>14</v>
      </c>
      <c r="AY161" s="271" t="s">
        <v>146</v>
      </c>
    </row>
    <row r="162" s="2" customFormat="1" ht="48" customHeight="1">
      <c r="A162" s="38"/>
      <c r="B162" s="39"/>
      <c r="C162" s="236" t="s">
        <v>197</v>
      </c>
      <c r="D162" s="236" t="s">
        <v>148</v>
      </c>
      <c r="E162" s="237" t="s">
        <v>328</v>
      </c>
      <c r="F162" s="238" t="s">
        <v>329</v>
      </c>
      <c r="G162" s="239" t="s">
        <v>251</v>
      </c>
      <c r="H162" s="240">
        <v>316</v>
      </c>
      <c r="I162" s="241"/>
      <c r="J162" s="242">
        <f>ROUND(I162*H162,2)</f>
        <v>0</v>
      </c>
      <c r="K162" s="238" t="s">
        <v>151</v>
      </c>
      <c r="L162" s="44"/>
      <c r="M162" s="243" t="s">
        <v>1</v>
      </c>
      <c r="N162" s="244" t="s">
        <v>47</v>
      </c>
      <c r="O162" s="91"/>
      <c r="P162" s="245">
        <f>O162*H162</f>
        <v>0</v>
      </c>
      <c r="Q162" s="245">
        <v>0</v>
      </c>
      <c r="R162" s="245">
        <f>Q162*H162</f>
        <v>0</v>
      </c>
      <c r="S162" s="245">
        <v>0.20499999999999999</v>
      </c>
      <c r="T162" s="246">
        <f>S162*H162</f>
        <v>64.780000000000001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7" t="s">
        <v>152</v>
      </c>
      <c r="AT162" s="247" t="s">
        <v>148</v>
      </c>
      <c r="AU162" s="247" t="s">
        <v>91</v>
      </c>
      <c r="AY162" s="17" t="s">
        <v>146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7" t="s">
        <v>14</v>
      </c>
      <c r="BK162" s="248">
        <f>ROUND(I162*H162,2)</f>
        <v>0</v>
      </c>
      <c r="BL162" s="17" t="s">
        <v>152</v>
      </c>
      <c r="BM162" s="247" t="s">
        <v>330</v>
      </c>
    </row>
    <row r="163" s="13" customFormat="1">
      <c r="A163" s="13"/>
      <c r="B163" s="249"/>
      <c r="C163" s="250"/>
      <c r="D163" s="251" t="s">
        <v>154</v>
      </c>
      <c r="E163" s="252" t="s">
        <v>1</v>
      </c>
      <c r="F163" s="253" t="s">
        <v>331</v>
      </c>
      <c r="G163" s="250"/>
      <c r="H163" s="254">
        <v>316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154</v>
      </c>
      <c r="AU163" s="260" t="s">
        <v>91</v>
      </c>
      <c r="AV163" s="13" t="s">
        <v>91</v>
      </c>
      <c r="AW163" s="13" t="s">
        <v>36</v>
      </c>
      <c r="AX163" s="13" t="s">
        <v>82</v>
      </c>
      <c r="AY163" s="260" t="s">
        <v>146</v>
      </c>
    </row>
    <row r="164" s="14" customFormat="1">
      <c r="A164" s="14"/>
      <c r="B164" s="261"/>
      <c r="C164" s="262"/>
      <c r="D164" s="251" t="s">
        <v>154</v>
      </c>
      <c r="E164" s="263" t="s">
        <v>1</v>
      </c>
      <c r="F164" s="264" t="s">
        <v>157</v>
      </c>
      <c r="G164" s="262"/>
      <c r="H164" s="265">
        <v>316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154</v>
      </c>
      <c r="AU164" s="271" t="s">
        <v>91</v>
      </c>
      <c r="AV164" s="14" t="s">
        <v>152</v>
      </c>
      <c r="AW164" s="14" t="s">
        <v>36</v>
      </c>
      <c r="AX164" s="14" t="s">
        <v>14</v>
      </c>
      <c r="AY164" s="271" t="s">
        <v>146</v>
      </c>
    </row>
    <row r="165" s="2" customFormat="1" ht="84" customHeight="1">
      <c r="A165" s="38"/>
      <c r="B165" s="39"/>
      <c r="C165" s="236" t="s">
        <v>202</v>
      </c>
      <c r="D165" s="236" t="s">
        <v>148</v>
      </c>
      <c r="E165" s="237" t="s">
        <v>332</v>
      </c>
      <c r="F165" s="238" t="s">
        <v>333</v>
      </c>
      <c r="G165" s="239" t="s">
        <v>251</v>
      </c>
      <c r="H165" s="240">
        <v>74</v>
      </c>
      <c r="I165" s="241"/>
      <c r="J165" s="242">
        <f>ROUND(I165*H165,2)</f>
        <v>0</v>
      </c>
      <c r="K165" s="238" t="s">
        <v>151</v>
      </c>
      <c r="L165" s="44"/>
      <c r="M165" s="243" t="s">
        <v>1</v>
      </c>
      <c r="N165" s="244" t="s">
        <v>47</v>
      </c>
      <c r="O165" s="91"/>
      <c r="P165" s="245">
        <f>O165*H165</f>
        <v>0</v>
      </c>
      <c r="Q165" s="245">
        <v>0.0086767000000000007</v>
      </c>
      <c r="R165" s="245">
        <f>Q165*H165</f>
        <v>0.64207580000000009</v>
      </c>
      <c r="S165" s="245">
        <v>0</v>
      </c>
      <c r="T165" s="24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7" t="s">
        <v>152</v>
      </c>
      <c r="AT165" s="247" t="s">
        <v>148</v>
      </c>
      <c r="AU165" s="247" t="s">
        <v>91</v>
      </c>
      <c r="AY165" s="17" t="s">
        <v>146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7" t="s">
        <v>14</v>
      </c>
      <c r="BK165" s="248">
        <f>ROUND(I165*H165,2)</f>
        <v>0</v>
      </c>
      <c r="BL165" s="17" t="s">
        <v>152</v>
      </c>
      <c r="BM165" s="247" t="s">
        <v>334</v>
      </c>
    </row>
    <row r="166" s="2" customFormat="1" ht="84" customHeight="1">
      <c r="A166" s="38"/>
      <c r="B166" s="39"/>
      <c r="C166" s="236" t="s">
        <v>207</v>
      </c>
      <c r="D166" s="236" t="s">
        <v>148</v>
      </c>
      <c r="E166" s="237" t="s">
        <v>335</v>
      </c>
      <c r="F166" s="238" t="s">
        <v>336</v>
      </c>
      <c r="G166" s="239" t="s">
        <v>251</v>
      </c>
      <c r="H166" s="240">
        <v>68</v>
      </c>
      <c r="I166" s="241"/>
      <c r="J166" s="242">
        <f>ROUND(I166*H166,2)</f>
        <v>0</v>
      </c>
      <c r="K166" s="238" t="s">
        <v>151</v>
      </c>
      <c r="L166" s="44"/>
      <c r="M166" s="243" t="s">
        <v>1</v>
      </c>
      <c r="N166" s="244" t="s">
        <v>47</v>
      </c>
      <c r="O166" s="91"/>
      <c r="P166" s="245">
        <f>O166*H166</f>
        <v>0</v>
      </c>
      <c r="Q166" s="245">
        <v>0.0106826</v>
      </c>
      <c r="R166" s="245">
        <f>Q166*H166</f>
        <v>0.72641679999999997</v>
      </c>
      <c r="S166" s="245">
        <v>0</v>
      </c>
      <c r="T166" s="24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7" t="s">
        <v>152</v>
      </c>
      <c r="AT166" s="247" t="s">
        <v>148</v>
      </c>
      <c r="AU166" s="247" t="s">
        <v>91</v>
      </c>
      <c r="AY166" s="17" t="s">
        <v>146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7" t="s">
        <v>14</v>
      </c>
      <c r="BK166" s="248">
        <f>ROUND(I166*H166,2)</f>
        <v>0</v>
      </c>
      <c r="BL166" s="17" t="s">
        <v>152</v>
      </c>
      <c r="BM166" s="247" t="s">
        <v>337</v>
      </c>
    </row>
    <row r="167" s="2" customFormat="1" ht="84" customHeight="1">
      <c r="A167" s="38"/>
      <c r="B167" s="39"/>
      <c r="C167" s="236" t="s">
        <v>215</v>
      </c>
      <c r="D167" s="236" t="s">
        <v>148</v>
      </c>
      <c r="E167" s="237" t="s">
        <v>338</v>
      </c>
      <c r="F167" s="238" t="s">
        <v>339</v>
      </c>
      <c r="G167" s="239" t="s">
        <v>251</v>
      </c>
      <c r="H167" s="240">
        <v>112</v>
      </c>
      <c r="I167" s="241"/>
      <c r="J167" s="242">
        <f>ROUND(I167*H167,2)</f>
        <v>0</v>
      </c>
      <c r="K167" s="238" t="s">
        <v>151</v>
      </c>
      <c r="L167" s="44"/>
      <c r="M167" s="243" t="s">
        <v>1</v>
      </c>
      <c r="N167" s="244" t="s">
        <v>47</v>
      </c>
      <c r="O167" s="91"/>
      <c r="P167" s="245">
        <f>O167*H167</f>
        <v>0</v>
      </c>
      <c r="Q167" s="245">
        <v>0.060526700000000003</v>
      </c>
      <c r="R167" s="245">
        <f>Q167*H167</f>
        <v>6.7789904000000005</v>
      </c>
      <c r="S167" s="245">
        <v>0</v>
      </c>
      <c r="T167" s="24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7" t="s">
        <v>152</v>
      </c>
      <c r="AT167" s="247" t="s">
        <v>148</v>
      </c>
      <c r="AU167" s="247" t="s">
        <v>91</v>
      </c>
      <c r="AY167" s="17" t="s">
        <v>146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7" t="s">
        <v>14</v>
      </c>
      <c r="BK167" s="248">
        <f>ROUND(I167*H167,2)</f>
        <v>0</v>
      </c>
      <c r="BL167" s="17" t="s">
        <v>152</v>
      </c>
      <c r="BM167" s="247" t="s">
        <v>340</v>
      </c>
    </row>
    <row r="168" s="2" customFormat="1" ht="36" customHeight="1">
      <c r="A168" s="38"/>
      <c r="B168" s="39"/>
      <c r="C168" s="236" t="s">
        <v>224</v>
      </c>
      <c r="D168" s="236" t="s">
        <v>148</v>
      </c>
      <c r="E168" s="237" t="s">
        <v>341</v>
      </c>
      <c r="F168" s="238" t="s">
        <v>342</v>
      </c>
      <c r="G168" s="239" t="s">
        <v>193</v>
      </c>
      <c r="H168" s="240">
        <v>40</v>
      </c>
      <c r="I168" s="241"/>
      <c r="J168" s="242">
        <f>ROUND(I168*H168,2)</f>
        <v>0</v>
      </c>
      <c r="K168" s="238" t="s">
        <v>151</v>
      </c>
      <c r="L168" s="44"/>
      <c r="M168" s="243" t="s">
        <v>1</v>
      </c>
      <c r="N168" s="244" t="s">
        <v>47</v>
      </c>
      <c r="O168" s="91"/>
      <c r="P168" s="245">
        <f>O168*H168</f>
        <v>0</v>
      </c>
      <c r="Q168" s="245">
        <v>0.00064999999999999997</v>
      </c>
      <c r="R168" s="245">
        <f>Q168*H168</f>
        <v>0.025999999999999999</v>
      </c>
      <c r="S168" s="245">
        <v>0</v>
      </c>
      <c r="T168" s="24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7" t="s">
        <v>152</v>
      </c>
      <c r="AT168" s="247" t="s">
        <v>148</v>
      </c>
      <c r="AU168" s="247" t="s">
        <v>91</v>
      </c>
      <c r="AY168" s="17" t="s">
        <v>146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7" t="s">
        <v>14</v>
      </c>
      <c r="BK168" s="248">
        <f>ROUND(I168*H168,2)</f>
        <v>0</v>
      </c>
      <c r="BL168" s="17" t="s">
        <v>152</v>
      </c>
      <c r="BM168" s="247" t="s">
        <v>343</v>
      </c>
    </row>
    <row r="169" s="2" customFormat="1" ht="36" customHeight="1">
      <c r="A169" s="38"/>
      <c r="B169" s="39"/>
      <c r="C169" s="236" t="s">
        <v>8</v>
      </c>
      <c r="D169" s="236" t="s">
        <v>148</v>
      </c>
      <c r="E169" s="237" t="s">
        <v>344</v>
      </c>
      <c r="F169" s="238" t="s">
        <v>345</v>
      </c>
      <c r="G169" s="239" t="s">
        <v>193</v>
      </c>
      <c r="H169" s="240">
        <v>40</v>
      </c>
      <c r="I169" s="241"/>
      <c r="J169" s="242">
        <f>ROUND(I169*H169,2)</f>
        <v>0</v>
      </c>
      <c r="K169" s="238" t="s">
        <v>151</v>
      </c>
      <c r="L169" s="44"/>
      <c r="M169" s="243" t="s">
        <v>1</v>
      </c>
      <c r="N169" s="244" t="s">
        <v>47</v>
      </c>
      <c r="O169" s="91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7" t="s">
        <v>152</v>
      </c>
      <c r="AT169" s="247" t="s">
        <v>148</v>
      </c>
      <c r="AU169" s="247" t="s">
        <v>91</v>
      </c>
      <c r="AY169" s="17" t="s">
        <v>146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7" t="s">
        <v>14</v>
      </c>
      <c r="BK169" s="248">
        <f>ROUND(I169*H169,2)</f>
        <v>0</v>
      </c>
      <c r="BL169" s="17" t="s">
        <v>152</v>
      </c>
      <c r="BM169" s="247" t="s">
        <v>346</v>
      </c>
    </row>
    <row r="170" s="2" customFormat="1" ht="24" customHeight="1">
      <c r="A170" s="38"/>
      <c r="B170" s="39"/>
      <c r="C170" s="236" t="s">
        <v>218</v>
      </c>
      <c r="D170" s="236" t="s">
        <v>148</v>
      </c>
      <c r="E170" s="237" t="s">
        <v>347</v>
      </c>
      <c r="F170" s="238" t="s">
        <v>348</v>
      </c>
      <c r="G170" s="239" t="s">
        <v>251</v>
      </c>
      <c r="H170" s="240">
        <v>1286</v>
      </c>
      <c r="I170" s="241"/>
      <c r="J170" s="242">
        <f>ROUND(I170*H170,2)</f>
        <v>0</v>
      </c>
      <c r="K170" s="238" t="s">
        <v>151</v>
      </c>
      <c r="L170" s="44"/>
      <c r="M170" s="243" t="s">
        <v>1</v>
      </c>
      <c r="N170" s="244" t="s">
        <v>47</v>
      </c>
      <c r="O170" s="91"/>
      <c r="P170" s="245">
        <f>O170*H170</f>
        <v>0</v>
      </c>
      <c r="Q170" s="245">
        <v>0.00055000000000000003</v>
      </c>
      <c r="R170" s="245">
        <f>Q170*H170</f>
        <v>0.70730000000000004</v>
      </c>
      <c r="S170" s="245">
        <v>0</v>
      </c>
      <c r="T170" s="24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7" t="s">
        <v>152</v>
      </c>
      <c r="AT170" s="247" t="s">
        <v>148</v>
      </c>
      <c r="AU170" s="247" t="s">
        <v>91</v>
      </c>
      <c r="AY170" s="17" t="s">
        <v>146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7" t="s">
        <v>14</v>
      </c>
      <c r="BK170" s="248">
        <f>ROUND(I170*H170,2)</f>
        <v>0</v>
      </c>
      <c r="BL170" s="17" t="s">
        <v>152</v>
      </c>
      <c r="BM170" s="247" t="s">
        <v>349</v>
      </c>
    </row>
    <row r="171" s="2" customFormat="1" ht="24" customHeight="1">
      <c r="A171" s="38"/>
      <c r="B171" s="39"/>
      <c r="C171" s="236" t="s">
        <v>350</v>
      </c>
      <c r="D171" s="236" t="s">
        <v>148</v>
      </c>
      <c r="E171" s="237" t="s">
        <v>351</v>
      </c>
      <c r="F171" s="238" t="s">
        <v>352</v>
      </c>
      <c r="G171" s="239" t="s">
        <v>251</v>
      </c>
      <c r="H171" s="240">
        <v>1286</v>
      </c>
      <c r="I171" s="241"/>
      <c r="J171" s="242">
        <f>ROUND(I171*H171,2)</f>
        <v>0</v>
      </c>
      <c r="K171" s="238" t="s">
        <v>151</v>
      </c>
      <c r="L171" s="44"/>
      <c r="M171" s="243" t="s">
        <v>1</v>
      </c>
      <c r="N171" s="244" t="s">
        <v>47</v>
      </c>
      <c r="O171" s="91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7" t="s">
        <v>152</v>
      </c>
      <c r="AT171" s="247" t="s">
        <v>148</v>
      </c>
      <c r="AU171" s="247" t="s">
        <v>91</v>
      </c>
      <c r="AY171" s="17" t="s">
        <v>146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7" t="s">
        <v>14</v>
      </c>
      <c r="BK171" s="248">
        <f>ROUND(I171*H171,2)</f>
        <v>0</v>
      </c>
      <c r="BL171" s="17" t="s">
        <v>152</v>
      </c>
      <c r="BM171" s="247" t="s">
        <v>353</v>
      </c>
    </row>
    <row r="172" s="12" customFormat="1" ht="22.8" customHeight="1">
      <c r="A172" s="12"/>
      <c r="B172" s="220"/>
      <c r="C172" s="221"/>
      <c r="D172" s="222" t="s">
        <v>81</v>
      </c>
      <c r="E172" s="234" t="s">
        <v>170</v>
      </c>
      <c r="F172" s="234" t="s">
        <v>354</v>
      </c>
      <c r="G172" s="221"/>
      <c r="H172" s="221"/>
      <c r="I172" s="224"/>
      <c r="J172" s="235">
        <f>BK172</f>
        <v>0</v>
      </c>
      <c r="K172" s="221"/>
      <c r="L172" s="226"/>
      <c r="M172" s="227"/>
      <c r="N172" s="228"/>
      <c r="O172" s="228"/>
      <c r="P172" s="229">
        <f>SUM(P173:P281)</f>
        <v>0</v>
      </c>
      <c r="Q172" s="228"/>
      <c r="R172" s="229">
        <f>SUM(R173:R281)</f>
        <v>7301.1436065500002</v>
      </c>
      <c r="S172" s="228"/>
      <c r="T172" s="230">
        <f>SUM(T173:T281)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1" t="s">
        <v>14</v>
      </c>
      <c r="AT172" s="232" t="s">
        <v>81</v>
      </c>
      <c r="AU172" s="232" t="s">
        <v>14</v>
      </c>
      <c r="AY172" s="231" t="s">
        <v>146</v>
      </c>
      <c r="BK172" s="233">
        <f>SUM(BK173:BK281)</f>
        <v>0</v>
      </c>
    </row>
    <row r="173" s="2" customFormat="1" ht="24" customHeight="1">
      <c r="A173" s="38"/>
      <c r="B173" s="39"/>
      <c r="C173" s="236" t="s">
        <v>355</v>
      </c>
      <c r="D173" s="236" t="s">
        <v>148</v>
      </c>
      <c r="E173" s="237" t="s">
        <v>356</v>
      </c>
      <c r="F173" s="238" t="s">
        <v>357</v>
      </c>
      <c r="G173" s="239" t="s">
        <v>112</v>
      </c>
      <c r="H173" s="240">
        <v>2921.3000000000002</v>
      </c>
      <c r="I173" s="241"/>
      <c r="J173" s="242">
        <f>ROUND(I173*H173,2)</f>
        <v>0</v>
      </c>
      <c r="K173" s="238" t="s">
        <v>151</v>
      </c>
      <c r="L173" s="44"/>
      <c r="M173" s="243" t="s">
        <v>1</v>
      </c>
      <c r="N173" s="244" t="s">
        <v>47</v>
      </c>
      <c r="O173" s="91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7" t="s">
        <v>152</v>
      </c>
      <c r="AT173" s="247" t="s">
        <v>148</v>
      </c>
      <c r="AU173" s="247" t="s">
        <v>91</v>
      </c>
      <c r="AY173" s="17" t="s">
        <v>146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7" t="s">
        <v>14</v>
      </c>
      <c r="BK173" s="248">
        <f>ROUND(I173*H173,2)</f>
        <v>0</v>
      </c>
      <c r="BL173" s="17" t="s">
        <v>152</v>
      </c>
      <c r="BM173" s="247" t="s">
        <v>358</v>
      </c>
    </row>
    <row r="174" s="13" customFormat="1">
      <c r="A174" s="13"/>
      <c r="B174" s="249"/>
      <c r="C174" s="250"/>
      <c r="D174" s="251" t="s">
        <v>154</v>
      </c>
      <c r="E174" s="252" t="s">
        <v>1</v>
      </c>
      <c r="F174" s="253" t="s">
        <v>359</v>
      </c>
      <c r="G174" s="250"/>
      <c r="H174" s="254">
        <v>2921.3000000000002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154</v>
      </c>
      <c r="AU174" s="260" t="s">
        <v>91</v>
      </c>
      <c r="AV174" s="13" t="s">
        <v>91</v>
      </c>
      <c r="AW174" s="13" t="s">
        <v>36</v>
      </c>
      <c r="AX174" s="13" t="s">
        <v>82</v>
      </c>
      <c r="AY174" s="260" t="s">
        <v>146</v>
      </c>
    </row>
    <row r="175" s="14" customFormat="1">
      <c r="A175" s="14"/>
      <c r="B175" s="261"/>
      <c r="C175" s="262"/>
      <c r="D175" s="251" t="s">
        <v>154</v>
      </c>
      <c r="E175" s="263" t="s">
        <v>243</v>
      </c>
      <c r="F175" s="264" t="s">
        <v>157</v>
      </c>
      <c r="G175" s="262"/>
      <c r="H175" s="265">
        <v>2921.3000000000002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154</v>
      </c>
      <c r="AU175" s="271" t="s">
        <v>91</v>
      </c>
      <c r="AV175" s="14" t="s">
        <v>152</v>
      </c>
      <c r="AW175" s="14" t="s">
        <v>36</v>
      </c>
      <c r="AX175" s="14" t="s">
        <v>14</v>
      </c>
      <c r="AY175" s="271" t="s">
        <v>146</v>
      </c>
    </row>
    <row r="176" s="2" customFormat="1" ht="24" customHeight="1">
      <c r="A176" s="38"/>
      <c r="B176" s="39"/>
      <c r="C176" s="236" t="s">
        <v>360</v>
      </c>
      <c r="D176" s="236" t="s">
        <v>148</v>
      </c>
      <c r="E176" s="237" t="s">
        <v>361</v>
      </c>
      <c r="F176" s="238" t="s">
        <v>362</v>
      </c>
      <c r="G176" s="239" t="s">
        <v>112</v>
      </c>
      <c r="H176" s="240">
        <v>3891.5999999999999</v>
      </c>
      <c r="I176" s="241"/>
      <c r="J176" s="242">
        <f>ROUND(I176*H176,2)</f>
        <v>0</v>
      </c>
      <c r="K176" s="238" t="s">
        <v>151</v>
      </c>
      <c r="L176" s="44"/>
      <c r="M176" s="243" t="s">
        <v>1</v>
      </c>
      <c r="N176" s="244" t="s">
        <v>47</v>
      </c>
      <c r="O176" s="91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7" t="s">
        <v>152</v>
      </c>
      <c r="AT176" s="247" t="s">
        <v>148</v>
      </c>
      <c r="AU176" s="247" t="s">
        <v>91</v>
      </c>
      <c r="AY176" s="17" t="s">
        <v>146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7" t="s">
        <v>14</v>
      </c>
      <c r="BK176" s="248">
        <f>ROUND(I176*H176,2)</f>
        <v>0</v>
      </c>
      <c r="BL176" s="17" t="s">
        <v>152</v>
      </c>
      <c r="BM176" s="247" t="s">
        <v>363</v>
      </c>
    </row>
    <row r="177" s="13" customFormat="1">
      <c r="A177" s="13"/>
      <c r="B177" s="249"/>
      <c r="C177" s="250"/>
      <c r="D177" s="251" t="s">
        <v>154</v>
      </c>
      <c r="E177" s="252" t="s">
        <v>1</v>
      </c>
      <c r="F177" s="253" t="s">
        <v>364</v>
      </c>
      <c r="G177" s="250"/>
      <c r="H177" s="254">
        <v>73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154</v>
      </c>
      <c r="AU177" s="260" t="s">
        <v>91</v>
      </c>
      <c r="AV177" s="13" t="s">
        <v>91</v>
      </c>
      <c r="AW177" s="13" t="s">
        <v>36</v>
      </c>
      <c r="AX177" s="13" t="s">
        <v>82</v>
      </c>
      <c r="AY177" s="260" t="s">
        <v>146</v>
      </c>
    </row>
    <row r="178" s="14" customFormat="1">
      <c r="A178" s="14"/>
      <c r="B178" s="261"/>
      <c r="C178" s="262"/>
      <c r="D178" s="251" t="s">
        <v>154</v>
      </c>
      <c r="E178" s="263" t="s">
        <v>273</v>
      </c>
      <c r="F178" s="264" t="s">
        <v>157</v>
      </c>
      <c r="G178" s="262"/>
      <c r="H178" s="265">
        <v>73</v>
      </c>
      <c r="I178" s="266"/>
      <c r="J178" s="262"/>
      <c r="K178" s="262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154</v>
      </c>
      <c r="AU178" s="271" t="s">
        <v>91</v>
      </c>
      <c r="AV178" s="14" t="s">
        <v>152</v>
      </c>
      <c r="AW178" s="14" t="s">
        <v>36</v>
      </c>
      <c r="AX178" s="14" t="s">
        <v>82</v>
      </c>
      <c r="AY178" s="271" t="s">
        <v>146</v>
      </c>
    </row>
    <row r="179" s="13" customFormat="1">
      <c r="A179" s="13"/>
      <c r="B179" s="249"/>
      <c r="C179" s="250"/>
      <c r="D179" s="251" t="s">
        <v>154</v>
      </c>
      <c r="E179" s="252" t="s">
        <v>1</v>
      </c>
      <c r="F179" s="253" t="s">
        <v>365</v>
      </c>
      <c r="G179" s="250"/>
      <c r="H179" s="254">
        <v>2310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154</v>
      </c>
      <c r="AU179" s="260" t="s">
        <v>91</v>
      </c>
      <c r="AV179" s="13" t="s">
        <v>91</v>
      </c>
      <c r="AW179" s="13" t="s">
        <v>36</v>
      </c>
      <c r="AX179" s="13" t="s">
        <v>82</v>
      </c>
      <c r="AY179" s="260" t="s">
        <v>146</v>
      </c>
    </row>
    <row r="180" s="14" customFormat="1">
      <c r="A180" s="14"/>
      <c r="B180" s="261"/>
      <c r="C180" s="262"/>
      <c r="D180" s="251" t="s">
        <v>154</v>
      </c>
      <c r="E180" s="263" t="s">
        <v>234</v>
      </c>
      <c r="F180" s="264" t="s">
        <v>157</v>
      </c>
      <c r="G180" s="262"/>
      <c r="H180" s="265">
        <v>2310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154</v>
      </c>
      <c r="AU180" s="271" t="s">
        <v>91</v>
      </c>
      <c r="AV180" s="14" t="s">
        <v>152</v>
      </c>
      <c r="AW180" s="14" t="s">
        <v>36</v>
      </c>
      <c r="AX180" s="14" t="s">
        <v>82</v>
      </c>
      <c r="AY180" s="271" t="s">
        <v>146</v>
      </c>
    </row>
    <row r="181" s="13" customFormat="1">
      <c r="A181" s="13"/>
      <c r="B181" s="249"/>
      <c r="C181" s="250"/>
      <c r="D181" s="251" t="s">
        <v>154</v>
      </c>
      <c r="E181" s="252" t="s">
        <v>1</v>
      </c>
      <c r="F181" s="253" t="s">
        <v>366</v>
      </c>
      <c r="G181" s="250"/>
      <c r="H181" s="254">
        <v>126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154</v>
      </c>
      <c r="AU181" s="260" t="s">
        <v>91</v>
      </c>
      <c r="AV181" s="13" t="s">
        <v>91</v>
      </c>
      <c r="AW181" s="13" t="s">
        <v>36</v>
      </c>
      <c r="AX181" s="13" t="s">
        <v>82</v>
      </c>
      <c r="AY181" s="260" t="s">
        <v>146</v>
      </c>
    </row>
    <row r="182" s="14" customFormat="1">
      <c r="A182" s="14"/>
      <c r="B182" s="261"/>
      <c r="C182" s="262"/>
      <c r="D182" s="251" t="s">
        <v>154</v>
      </c>
      <c r="E182" s="263" t="s">
        <v>237</v>
      </c>
      <c r="F182" s="264" t="s">
        <v>157</v>
      </c>
      <c r="G182" s="262"/>
      <c r="H182" s="265">
        <v>126</v>
      </c>
      <c r="I182" s="266"/>
      <c r="J182" s="262"/>
      <c r="K182" s="262"/>
      <c r="L182" s="267"/>
      <c r="M182" s="268"/>
      <c r="N182" s="269"/>
      <c r="O182" s="269"/>
      <c r="P182" s="269"/>
      <c r="Q182" s="269"/>
      <c r="R182" s="269"/>
      <c r="S182" s="269"/>
      <c r="T182" s="27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1" t="s">
        <v>154</v>
      </c>
      <c r="AU182" s="271" t="s">
        <v>91</v>
      </c>
      <c r="AV182" s="14" t="s">
        <v>152</v>
      </c>
      <c r="AW182" s="14" t="s">
        <v>36</v>
      </c>
      <c r="AX182" s="14" t="s">
        <v>82</v>
      </c>
      <c r="AY182" s="271" t="s">
        <v>146</v>
      </c>
    </row>
    <row r="183" s="13" customFormat="1">
      <c r="A183" s="13"/>
      <c r="B183" s="249"/>
      <c r="C183" s="250"/>
      <c r="D183" s="251" t="s">
        <v>154</v>
      </c>
      <c r="E183" s="252" t="s">
        <v>1</v>
      </c>
      <c r="F183" s="253" t="s">
        <v>367</v>
      </c>
      <c r="G183" s="250"/>
      <c r="H183" s="254">
        <v>922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154</v>
      </c>
      <c r="AU183" s="260" t="s">
        <v>91</v>
      </c>
      <c r="AV183" s="13" t="s">
        <v>91</v>
      </c>
      <c r="AW183" s="13" t="s">
        <v>36</v>
      </c>
      <c r="AX183" s="13" t="s">
        <v>82</v>
      </c>
      <c r="AY183" s="260" t="s">
        <v>146</v>
      </c>
    </row>
    <row r="184" s="14" customFormat="1">
      <c r="A184" s="14"/>
      <c r="B184" s="261"/>
      <c r="C184" s="262"/>
      <c r="D184" s="251" t="s">
        <v>154</v>
      </c>
      <c r="E184" s="263" t="s">
        <v>246</v>
      </c>
      <c r="F184" s="264" t="s">
        <v>157</v>
      </c>
      <c r="G184" s="262"/>
      <c r="H184" s="265">
        <v>922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1" t="s">
        <v>154</v>
      </c>
      <c r="AU184" s="271" t="s">
        <v>91</v>
      </c>
      <c r="AV184" s="14" t="s">
        <v>152</v>
      </c>
      <c r="AW184" s="14" t="s">
        <v>36</v>
      </c>
      <c r="AX184" s="14" t="s">
        <v>82</v>
      </c>
      <c r="AY184" s="271" t="s">
        <v>146</v>
      </c>
    </row>
    <row r="185" s="13" customFormat="1">
      <c r="A185" s="13"/>
      <c r="B185" s="249"/>
      <c r="C185" s="250"/>
      <c r="D185" s="251" t="s">
        <v>154</v>
      </c>
      <c r="E185" s="252" t="s">
        <v>1</v>
      </c>
      <c r="F185" s="253" t="s">
        <v>368</v>
      </c>
      <c r="G185" s="250"/>
      <c r="H185" s="254">
        <v>452.80000000000001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154</v>
      </c>
      <c r="AU185" s="260" t="s">
        <v>91</v>
      </c>
      <c r="AV185" s="13" t="s">
        <v>91</v>
      </c>
      <c r="AW185" s="13" t="s">
        <v>36</v>
      </c>
      <c r="AX185" s="13" t="s">
        <v>82</v>
      </c>
      <c r="AY185" s="260" t="s">
        <v>146</v>
      </c>
    </row>
    <row r="186" s="14" customFormat="1">
      <c r="A186" s="14"/>
      <c r="B186" s="261"/>
      <c r="C186" s="262"/>
      <c r="D186" s="251" t="s">
        <v>154</v>
      </c>
      <c r="E186" s="263" t="s">
        <v>240</v>
      </c>
      <c r="F186" s="264" t="s">
        <v>157</v>
      </c>
      <c r="G186" s="262"/>
      <c r="H186" s="265">
        <v>452.80000000000001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1" t="s">
        <v>154</v>
      </c>
      <c r="AU186" s="271" t="s">
        <v>91</v>
      </c>
      <c r="AV186" s="14" t="s">
        <v>152</v>
      </c>
      <c r="AW186" s="14" t="s">
        <v>36</v>
      </c>
      <c r="AX186" s="14" t="s">
        <v>82</v>
      </c>
      <c r="AY186" s="271" t="s">
        <v>146</v>
      </c>
    </row>
    <row r="187" s="13" customFormat="1">
      <c r="A187" s="13"/>
      <c r="B187" s="249"/>
      <c r="C187" s="250"/>
      <c r="D187" s="251" t="s">
        <v>154</v>
      </c>
      <c r="E187" s="252" t="s">
        <v>1</v>
      </c>
      <c r="F187" s="253" t="s">
        <v>369</v>
      </c>
      <c r="G187" s="250"/>
      <c r="H187" s="254">
        <v>7.7999999999999998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154</v>
      </c>
      <c r="AU187" s="260" t="s">
        <v>91</v>
      </c>
      <c r="AV187" s="13" t="s">
        <v>91</v>
      </c>
      <c r="AW187" s="13" t="s">
        <v>36</v>
      </c>
      <c r="AX187" s="13" t="s">
        <v>82</v>
      </c>
      <c r="AY187" s="260" t="s">
        <v>146</v>
      </c>
    </row>
    <row r="188" s="14" customFormat="1">
      <c r="A188" s="14"/>
      <c r="B188" s="261"/>
      <c r="C188" s="262"/>
      <c r="D188" s="251" t="s">
        <v>154</v>
      </c>
      <c r="E188" s="263" t="s">
        <v>270</v>
      </c>
      <c r="F188" s="264" t="s">
        <v>157</v>
      </c>
      <c r="G188" s="262"/>
      <c r="H188" s="265">
        <v>7.7999999999999998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1" t="s">
        <v>154</v>
      </c>
      <c r="AU188" s="271" t="s">
        <v>91</v>
      </c>
      <c r="AV188" s="14" t="s">
        <v>152</v>
      </c>
      <c r="AW188" s="14" t="s">
        <v>36</v>
      </c>
      <c r="AX188" s="14" t="s">
        <v>82</v>
      </c>
      <c r="AY188" s="271" t="s">
        <v>146</v>
      </c>
    </row>
    <row r="189" s="13" customFormat="1">
      <c r="A189" s="13"/>
      <c r="B189" s="249"/>
      <c r="C189" s="250"/>
      <c r="D189" s="251" t="s">
        <v>154</v>
      </c>
      <c r="E189" s="252" t="s">
        <v>1</v>
      </c>
      <c r="F189" s="253" t="s">
        <v>370</v>
      </c>
      <c r="G189" s="250"/>
      <c r="H189" s="254">
        <v>3891.5999999999999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154</v>
      </c>
      <c r="AU189" s="260" t="s">
        <v>91</v>
      </c>
      <c r="AV189" s="13" t="s">
        <v>91</v>
      </c>
      <c r="AW189" s="13" t="s">
        <v>36</v>
      </c>
      <c r="AX189" s="13" t="s">
        <v>14</v>
      </c>
      <c r="AY189" s="260" t="s">
        <v>146</v>
      </c>
    </row>
    <row r="190" s="2" customFormat="1" ht="24" customHeight="1">
      <c r="A190" s="38"/>
      <c r="B190" s="39"/>
      <c r="C190" s="236" t="s">
        <v>371</v>
      </c>
      <c r="D190" s="236" t="s">
        <v>148</v>
      </c>
      <c r="E190" s="237" t="s">
        <v>372</v>
      </c>
      <c r="F190" s="238" t="s">
        <v>373</v>
      </c>
      <c r="G190" s="239" t="s">
        <v>112</v>
      </c>
      <c r="H190" s="240">
        <v>432</v>
      </c>
      <c r="I190" s="241"/>
      <c r="J190" s="242">
        <f>ROUND(I190*H190,2)</f>
        <v>0</v>
      </c>
      <c r="K190" s="238" t="s">
        <v>151</v>
      </c>
      <c r="L190" s="44"/>
      <c r="M190" s="243" t="s">
        <v>1</v>
      </c>
      <c r="N190" s="244" t="s">
        <v>47</v>
      </c>
      <c r="O190" s="91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7" t="s">
        <v>152</v>
      </c>
      <c r="AT190" s="247" t="s">
        <v>148</v>
      </c>
      <c r="AU190" s="247" t="s">
        <v>91</v>
      </c>
      <c r="AY190" s="17" t="s">
        <v>146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7" t="s">
        <v>14</v>
      </c>
      <c r="BK190" s="248">
        <f>ROUND(I190*H190,2)</f>
        <v>0</v>
      </c>
      <c r="BL190" s="17" t="s">
        <v>152</v>
      </c>
      <c r="BM190" s="247" t="s">
        <v>374</v>
      </c>
    </row>
    <row r="191" s="13" customFormat="1">
      <c r="A191" s="13"/>
      <c r="B191" s="249"/>
      <c r="C191" s="250"/>
      <c r="D191" s="251" t="s">
        <v>154</v>
      </c>
      <c r="E191" s="252" t="s">
        <v>1</v>
      </c>
      <c r="F191" s="253" t="s">
        <v>375</v>
      </c>
      <c r="G191" s="250"/>
      <c r="H191" s="254">
        <v>432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154</v>
      </c>
      <c r="AU191" s="260" t="s">
        <v>91</v>
      </c>
      <c r="AV191" s="13" t="s">
        <v>91</v>
      </c>
      <c r="AW191" s="13" t="s">
        <v>36</v>
      </c>
      <c r="AX191" s="13" t="s">
        <v>82</v>
      </c>
      <c r="AY191" s="260" t="s">
        <v>146</v>
      </c>
    </row>
    <row r="192" s="14" customFormat="1">
      <c r="A192" s="14"/>
      <c r="B192" s="261"/>
      <c r="C192" s="262"/>
      <c r="D192" s="251" t="s">
        <v>154</v>
      </c>
      <c r="E192" s="263" t="s">
        <v>282</v>
      </c>
      <c r="F192" s="264" t="s">
        <v>157</v>
      </c>
      <c r="G192" s="262"/>
      <c r="H192" s="265">
        <v>432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154</v>
      </c>
      <c r="AU192" s="271" t="s">
        <v>91</v>
      </c>
      <c r="AV192" s="14" t="s">
        <v>152</v>
      </c>
      <c r="AW192" s="14" t="s">
        <v>36</v>
      </c>
      <c r="AX192" s="14" t="s">
        <v>14</v>
      </c>
      <c r="AY192" s="271" t="s">
        <v>146</v>
      </c>
    </row>
    <row r="193" s="2" customFormat="1" ht="24" customHeight="1">
      <c r="A193" s="38"/>
      <c r="B193" s="39"/>
      <c r="C193" s="236" t="s">
        <v>7</v>
      </c>
      <c r="D193" s="236" t="s">
        <v>148</v>
      </c>
      <c r="E193" s="237" t="s">
        <v>376</v>
      </c>
      <c r="F193" s="238" t="s">
        <v>377</v>
      </c>
      <c r="G193" s="239" t="s">
        <v>112</v>
      </c>
      <c r="H193" s="240">
        <v>225</v>
      </c>
      <c r="I193" s="241"/>
      <c r="J193" s="242">
        <f>ROUND(I193*H193,2)</f>
        <v>0</v>
      </c>
      <c r="K193" s="238" t="s">
        <v>151</v>
      </c>
      <c r="L193" s="44"/>
      <c r="M193" s="243" t="s">
        <v>1</v>
      </c>
      <c r="N193" s="244" t="s">
        <v>47</v>
      </c>
      <c r="O193" s="91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7" t="s">
        <v>152</v>
      </c>
      <c r="AT193" s="247" t="s">
        <v>148</v>
      </c>
      <c r="AU193" s="247" t="s">
        <v>91</v>
      </c>
      <c r="AY193" s="17" t="s">
        <v>146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17" t="s">
        <v>14</v>
      </c>
      <c r="BK193" s="248">
        <f>ROUND(I193*H193,2)</f>
        <v>0</v>
      </c>
      <c r="BL193" s="17" t="s">
        <v>152</v>
      </c>
      <c r="BM193" s="247" t="s">
        <v>378</v>
      </c>
    </row>
    <row r="194" s="13" customFormat="1">
      <c r="A194" s="13"/>
      <c r="B194" s="249"/>
      <c r="C194" s="250"/>
      <c r="D194" s="251" t="s">
        <v>154</v>
      </c>
      <c r="E194" s="252" t="s">
        <v>1</v>
      </c>
      <c r="F194" s="253" t="s">
        <v>379</v>
      </c>
      <c r="G194" s="250"/>
      <c r="H194" s="254">
        <v>115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154</v>
      </c>
      <c r="AU194" s="260" t="s">
        <v>91</v>
      </c>
      <c r="AV194" s="13" t="s">
        <v>91</v>
      </c>
      <c r="AW194" s="13" t="s">
        <v>36</v>
      </c>
      <c r="AX194" s="13" t="s">
        <v>82</v>
      </c>
      <c r="AY194" s="260" t="s">
        <v>146</v>
      </c>
    </row>
    <row r="195" s="14" customFormat="1">
      <c r="A195" s="14"/>
      <c r="B195" s="261"/>
      <c r="C195" s="262"/>
      <c r="D195" s="251" t="s">
        <v>154</v>
      </c>
      <c r="E195" s="263" t="s">
        <v>279</v>
      </c>
      <c r="F195" s="264" t="s">
        <v>157</v>
      </c>
      <c r="G195" s="262"/>
      <c r="H195" s="265">
        <v>115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154</v>
      </c>
      <c r="AU195" s="271" t="s">
        <v>91</v>
      </c>
      <c r="AV195" s="14" t="s">
        <v>152</v>
      </c>
      <c r="AW195" s="14" t="s">
        <v>36</v>
      </c>
      <c r="AX195" s="14" t="s">
        <v>82</v>
      </c>
      <c r="AY195" s="271" t="s">
        <v>146</v>
      </c>
    </row>
    <row r="196" s="13" customFormat="1">
      <c r="A196" s="13"/>
      <c r="B196" s="249"/>
      <c r="C196" s="250"/>
      <c r="D196" s="251" t="s">
        <v>154</v>
      </c>
      <c r="E196" s="252" t="s">
        <v>1</v>
      </c>
      <c r="F196" s="253" t="s">
        <v>380</v>
      </c>
      <c r="G196" s="250"/>
      <c r="H196" s="254">
        <v>110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154</v>
      </c>
      <c r="AU196" s="260" t="s">
        <v>91</v>
      </c>
      <c r="AV196" s="13" t="s">
        <v>91</v>
      </c>
      <c r="AW196" s="13" t="s">
        <v>36</v>
      </c>
      <c r="AX196" s="13" t="s">
        <v>82</v>
      </c>
      <c r="AY196" s="260" t="s">
        <v>146</v>
      </c>
    </row>
    <row r="197" s="14" customFormat="1">
      <c r="A197" s="14"/>
      <c r="B197" s="261"/>
      <c r="C197" s="262"/>
      <c r="D197" s="251" t="s">
        <v>154</v>
      </c>
      <c r="E197" s="263" t="s">
        <v>276</v>
      </c>
      <c r="F197" s="264" t="s">
        <v>157</v>
      </c>
      <c r="G197" s="262"/>
      <c r="H197" s="265">
        <v>110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154</v>
      </c>
      <c r="AU197" s="271" t="s">
        <v>91</v>
      </c>
      <c r="AV197" s="14" t="s">
        <v>152</v>
      </c>
      <c r="AW197" s="14" t="s">
        <v>36</v>
      </c>
      <c r="AX197" s="14" t="s">
        <v>82</v>
      </c>
      <c r="AY197" s="271" t="s">
        <v>146</v>
      </c>
    </row>
    <row r="198" s="13" customFormat="1">
      <c r="A198" s="13"/>
      <c r="B198" s="249"/>
      <c r="C198" s="250"/>
      <c r="D198" s="251" t="s">
        <v>154</v>
      </c>
      <c r="E198" s="252" t="s">
        <v>1</v>
      </c>
      <c r="F198" s="253" t="s">
        <v>381</v>
      </c>
      <c r="G198" s="250"/>
      <c r="H198" s="254">
        <v>225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154</v>
      </c>
      <c r="AU198" s="260" t="s">
        <v>91</v>
      </c>
      <c r="AV198" s="13" t="s">
        <v>91</v>
      </c>
      <c r="AW198" s="13" t="s">
        <v>36</v>
      </c>
      <c r="AX198" s="13" t="s">
        <v>82</v>
      </c>
      <c r="AY198" s="260" t="s">
        <v>146</v>
      </c>
    </row>
    <row r="199" s="14" customFormat="1">
      <c r="A199" s="14"/>
      <c r="B199" s="261"/>
      <c r="C199" s="262"/>
      <c r="D199" s="251" t="s">
        <v>154</v>
      </c>
      <c r="E199" s="263" t="s">
        <v>1</v>
      </c>
      <c r="F199" s="264" t="s">
        <v>157</v>
      </c>
      <c r="G199" s="262"/>
      <c r="H199" s="265">
        <v>225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1" t="s">
        <v>154</v>
      </c>
      <c r="AU199" s="271" t="s">
        <v>91</v>
      </c>
      <c r="AV199" s="14" t="s">
        <v>152</v>
      </c>
      <c r="AW199" s="14" t="s">
        <v>36</v>
      </c>
      <c r="AX199" s="14" t="s">
        <v>14</v>
      </c>
      <c r="AY199" s="271" t="s">
        <v>146</v>
      </c>
    </row>
    <row r="200" s="2" customFormat="1" ht="24" customHeight="1">
      <c r="A200" s="38"/>
      <c r="B200" s="39"/>
      <c r="C200" s="236" t="s">
        <v>382</v>
      </c>
      <c r="D200" s="236" t="s">
        <v>148</v>
      </c>
      <c r="E200" s="237" t="s">
        <v>383</v>
      </c>
      <c r="F200" s="238" t="s">
        <v>384</v>
      </c>
      <c r="G200" s="239" t="s">
        <v>112</v>
      </c>
      <c r="H200" s="240">
        <v>922</v>
      </c>
      <c r="I200" s="241"/>
      <c r="J200" s="242">
        <f>ROUND(I200*H200,2)</f>
        <v>0</v>
      </c>
      <c r="K200" s="238" t="s">
        <v>151</v>
      </c>
      <c r="L200" s="44"/>
      <c r="M200" s="243" t="s">
        <v>1</v>
      </c>
      <c r="N200" s="244" t="s">
        <v>47</v>
      </c>
      <c r="O200" s="91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7" t="s">
        <v>152</v>
      </c>
      <c r="AT200" s="247" t="s">
        <v>148</v>
      </c>
      <c r="AU200" s="247" t="s">
        <v>91</v>
      </c>
      <c r="AY200" s="17" t="s">
        <v>146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7" t="s">
        <v>14</v>
      </c>
      <c r="BK200" s="248">
        <f>ROUND(I200*H200,2)</f>
        <v>0</v>
      </c>
      <c r="BL200" s="17" t="s">
        <v>152</v>
      </c>
      <c r="BM200" s="247" t="s">
        <v>385</v>
      </c>
    </row>
    <row r="201" s="13" customFormat="1">
      <c r="A201" s="13"/>
      <c r="B201" s="249"/>
      <c r="C201" s="250"/>
      <c r="D201" s="251" t="s">
        <v>154</v>
      </c>
      <c r="E201" s="252" t="s">
        <v>1</v>
      </c>
      <c r="F201" s="253" t="s">
        <v>246</v>
      </c>
      <c r="G201" s="250"/>
      <c r="H201" s="254">
        <v>922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154</v>
      </c>
      <c r="AU201" s="260" t="s">
        <v>91</v>
      </c>
      <c r="AV201" s="13" t="s">
        <v>91</v>
      </c>
      <c r="AW201" s="13" t="s">
        <v>36</v>
      </c>
      <c r="AX201" s="13" t="s">
        <v>82</v>
      </c>
      <c r="AY201" s="260" t="s">
        <v>146</v>
      </c>
    </row>
    <row r="202" s="14" customFormat="1">
      <c r="A202" s="14"/>
      <c r="B202" s="261"/>
      <c r="C202" s="262"/>
      <c r="D202" s="251" t="s">
        <v>154</v>
      </c>
      <c r="E202" s="263" t="s">
        <v>1</v>
      </c>
      <c r="F202" s="264" t="s">
        <v>157</v>
      </c>
      <c r="G202" s="262"/>
      <c r="H202" s="265">
        <v>922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154</v>
      </c>
      <c r="AU202" s="271" t="s">
        <v>91</v>
      </c>
      <c r="AV202" s="14" t="s">
        <v>152</v>
      </c>
      <c r="AW202" s="14" t="s">
        <v>36</v>
      </c>
      <c r="AX202" s="14" t="s">
        <v>14</v>
      </c>
      <c r="AY202" s="271" t="s">
        <v>146</v>
      </c>
    </row>
    <row r="203" s="2" customFormat="1" ht="36" customHeight="1">
      <c r="A203" s="38"/>
      <c r="B203" s="39"/>
      <c r="C203" s="236" t="s">
        <v>386</v>
      </c>
      <c r="D203" s="236" t="s">
        <v>148</v>
      </c>
      <c r="E203" s="237" t="s">
        <v>387</v>
      </c>
      <c r="F203" s="238" t="s">
        <v>388</v>
      </c>
      <c r="G203" s="239" t="s">
        <v>112</v>
      </c>
      <c r="H203" s="240">
        <v>2671.1999999999998</v>
      </c>
      <c r="I203" s="241"/>
      <c r="J203" s="242">
        <f>ROUND(I203*H203,2)</f>
        <v>0</v>
      </c>
      <c r="K203" s="238" t="s">
        <v>1</v>
      </c>
      <c r="L203" s="44"/>
      <c r="M203" s="243" t="s">
        <v>1</v>
      </c>
      <c r="N203" s="244" t="s">
        <v>47</v>
      </c>
      <c r="O203" s="91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7" t="s">
        <v>152</v>
      </c>
      <c r="AT203" s="247" t="s">
        <v>148</v>
      </c>
      <c r="AU203" s="247" t="s">
        <v>91</v>
      </c>
      <c r="AY203" s="17" t="s">
        <v>146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7" t="s">
        <v>14</v>
      </c>
      <c r="BK203" s="248">
        <f>ROUND(I203*H203,2)</f>
        <v>0</v>
      </c>
      <c r="BL203" s="17" t="s">
        <v>152</v>
      </c>
      <c r="BM203" s="247" t="s">
        <v>389</v>
      </c>
    </row>
    <row r="204" s="13" customFormat="1">
      <c r="A204" s="13"/>
      <c r="B204" s="249"/>
      <c r="C204" s="250"/>
      <c r="D204" s="251" t="s">
        <v>154</v>
      </c>
      <c r="E204" s="252" t="s">
        <v>1</v>
      </c>
      <c r="F204" s="253" t="s">
        <v>390</v>
      </c>
      <c r="G204" s="250"/>
      <c r="H204" s="254">
        <v>2671.1999999999998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154</v>
      </c>
      <c r="AU204" s="260" t="s">
        <v>91</v>
      </c>
      <c r="AV204" s="13" t="s">
        <v>91</v>
      </c>
      <c r="AW204" s="13" t="s">
        <v>36</v>
      </c>
      <c r="AX204" s="13" t="s">
        <v>82</v>
      </c>
      <c r="AY204" s="260" t="s">
        <v>146</v>
      </c>
    </row>
    <row r="205" s="14" customFormat="1">
      <c r="A205" s="14"/>
      <c r="B205" s="261"/>
      <c r="C205" s="262"/>
      <c r="D205" s="251" t="s">
        <v>154</v>
      </c>
      <c r="E205" s="263" t="s">
        <v>1</v>
      </c>
      <c r="F205" s="264" t="s">
        <v>157</v>
      </c>
      <c r="G205" s="262"/>
      <c r="H205" s="265">
        <v>2671.1999999999998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154</v>
      </c>
      <c r="AU205" s="271" t="s">
        <v>91</v>
      </c>
      <c r="AV205" s="14" t="s">
        <v>152</v>
      </c>
      <c r="AW205" s="14" t="s">
        <v>36</v>
      </c>
      <c r="AX205" s="14" t="s">
        <v>14</v>
      </c>
      <c r="AY205" s="271" t="s">
        <v>146</v>
      </c>
    </row>
    <row r="206" s="2" customFormat="1" ht="36" customHeight="1">
      <c r="A206" s="38"/>
      <c r="B206" s="39"/>
      <c r="C206" s="236" t="s">
        <v>391</v>
      </c>
      <c r="D206" s="236" t="s">
        <v>148</v>
      </c>
      <c r="E206" s="237" t="s">
        <v>392</v>
      </c>
      <c r="F206" s="238" t="s">
        <v>393</v>
      </c>
      <c r="G206" s="239" t="s">
        <v>112</v>
      </c>
      <c r="H206" s="240">
        <v>6678</v>
      </c>
      <c r="I206" s="241"/>
      <c r="J206" s="242">
        <f>ROUND(I206*H206,2)</f>
        <v>0</v>
      </c>
      <c r="K206" s="238" t="s">
        <v>1</v>
      </c>
      <c r="L206" s="44"/>
      <c r="M206" s="243" t="s">
        <v>1</v>
      </c>
      <c r="N206" s="244" t="s">
        <v>47</v>
      </c>
      <c r="O206" s="91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7" t="s">
        <v>152</v>
      </c>
      <c r="AT206" s="247" t="s">
        <v>148</v>
      </c>
      <c r="AU206" s="247" t="s">
        <v>91</v>
      </c>
      <c r="AY206" s="17" t="s">
        <v>146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7" t="s">
        <v>14</v>
      </c>
      <c r="BK206" s="248">
        <f>ROUND(I206*H206,2)</f>
        <v>0</v>
      </c>
      <c r="BL206" s="17" t="s">
        <v>152</v>
      </c>
      <c r="BM206" s="247" t="s">
        <v>394</v>
      </c>
    </row>
    <row r="207" s="13" customFormat="1">
      <c r="A207" s="13"/>
      <c r="B207" s="249"/>
      <c r="C207" s="250"/>
      <c r="D207" s="251" t="s">
        <v>154</v>
      </c>
      <c r="E207" s="252" t="s">
        <v>1</v>
      </c>
      <c r="F207" s="253" t="s">
        <v>231</v>
      </c>
      <c r="G207" s="250"/>
      <c r="H207" s="254">
        <v>5855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154</v>
      </c>
      <c r="AU207" s="260" t="s">
        <v>91</v>
      </c>
      <c r="AV207" s="13" t="s">
        <v>91</v>
      </c>
      <c r="AW207" s="13" t="s">
        <v>36</v>
      </c>
      <c r="AX207" s="13" t="s">
        <v>82</v>
      </c>
      <c r="AY207" s="260" t="s">
        <v>146</v>
      </c>
    </row>
    <row r="208" s="13" customFormat="1">
      <c r="A208" s="13"/>
      <c r="B208" s="249"/>
      <c r="C208" s="250"/>
      <c r="D208" s="251" t="s">
        <v>154</v>
      </c>
      <c r="E208" s="252" t="s">
        <v>1</v>
      </c>
      <c r="F208" s="253" t="s">
        <v>228</v>
      </c>
      <c r="G208" s="250"/>
      <c r="H208" s="254">
        <v>823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154</v>
      </c>
      <c r="AU208" s="260" t="s">
        <v>91</v>
      </c>
      <c r="AV208" s="13" t="s">
        <v>91</v>
      </c>
      <c r="AW208" s="13" t="s">
        <v>36</v>
      </c>
      <c r="AX208" s="13" t="s">
        <v>82</v>
      </c>
      <c r="AY208" s="260" t="s">
        <v>146</v>
      </c>
    </row>
    <row r="209" s="14" customFormat="1">
      <c r="A209" s="14"/>
      <c r="B209" s="261"/>
      <c r="C209" s="262"/>
      <c r="D209" s="251" t="s">
        <v>154</v>
      </c>
      <c r="E209" s="263" t="s">
        <v>1</v>
      </c>
      <c r="F209" s="264" t="s">
        <v>157</v>
      </c>
      <c r="G209" s="262"/>
      <c r="H209" s="265">
        <v>6678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154</v>
      </c>
      <c r="AU209" s="271" t="s">
        <v>91</v>
      </c>
      <c r="AV209" s="14" t="s">
        <v>152</v>
      </c>
      <c r="AW209" s="14" t="s">
        <v>36</v>
      </c>
      <c r="AX209" s="14" t="s">
        <v>14</v>
      </c>
      <c r="AY209" s="271" t="s">
        <v>146</v>
      </c>
    </row>
    <row r="210" s="2" customFormat="1" ht="36" customHeight="1">
      <c r="A210" s="38"/>
      <c r="B210" s="39"/>
      <c r="C210" s="236" t="s">
        <v>395</v>
      </c>
      <c r="D210" s="236" t="s">
        <v>148</v>
      </c>
      <c r="E210" s="237" t="s">
        <v>396</v>
      </c>
      <c r="F210" s="238" t="s">
        <v>397</v>
      </c>
      <c r="G210" s="239" t="s">
        <v>112</v>
      </c>
      <c r="H210" s="240">
        <v>2921.3000000000002</v>
      </c>
      <c r="I210" s="241"/>
      <c r="J210" s="242">
        <f>ROUND(I210*H210,2)</f>
        <v>0</v>
      </c>
      <c r="K210" s="238" t="s">
        <v>151</v>
      </c>
      <c r="L210" s="44"/>
      <c r="M210" s="243" t="s">
        <v>1</v>
      </c>
      <c r="N210" s="244" t="s">
        <v>47</v>
      </c>
      <c r="O210" s="91"/>
      <c r="P210" s="245">
        <f>O210*H210</f>
        <v>0</v>
      </c>
      <c r="Q210" s="245">
        <v>0.188466</v>
      </c>
      <c r="R210" s="245">
        <f>Q210*H210</f>
        <v>550.5657258</v>
      </c>
      <c r="S210" s="245">
        <v>0</v>
      </c>
      <c r="T210" s="24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7" t="s">
        <v>152</v>
      </c>
      <c r="AT210" s="247" t="s">
        <v>148</v>
      </c>
      <c r="AU210" s="247" t="s">
        <v>91</v>
      </c>
      <c r="AY210" s="17" t="s">
        <v>146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7" t="s">
        <v>14</v>
      </c>
      <c r="BK210" s="248">
        <f>ROUND(I210*H210,2)</f>
        <v>0</v>
      </c>
      <c r="BL210" s="17" t="s">
        <v>152</v>
      </c>
      <c r="BM210" s="247" t="s">
        <v>398</v>
      </c>
    </row>
    <row r="211" s="13" customFormat="1">
      <c r="A211" s="13"/>
      <c r="B211" s="249"/>
      <c r="C211" s="250"/>
      <c r="D211" s="251" t="s">
        <v>154</v>
      </c>
      <c r="E211" s="252" t="s">
        <v>1</v>
      </c>
      <c r="F211" s="253" t="s">
        <v>243</v>
      </c>
      <c r="G211" s="250"/>
      <c r="H211" s="254">
        <v>2921.3000000000002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154</v>
      </c>
      <c r="AU211" s="260" t="s">
        <v>91</v>
      </c>
      <c r="AV211" s="13" t="s">
        <v>91</v>
      </c>
      <c r="AW211" s="13" t="s">
        <v>36</v>
      </c>
      <c r="AX211" s="13" t="s">
        <v>82</v>
      </c>
      <c r="AY211" s="260" t="s">
        <v>146</v>
      </c>
    </row>
    <row r="212" s="14" customFormat="1">
      <c r="A212" s="14"/>
      <c r="B212" s="261"/>
      <c r="C212" s="262"/>
      <c r="D212" s="251" t="s">
        <v>154</v>
      </c>
      <c r="E212" s="263" t="s">
        <v>1</v>
      </c>
      <c r="F212" s="264" t="s">
        <v>157</v>
      </c>
      <c r="G212" s="262"/>
      <c r="H212" s="265">
        <v>2921.3000000000002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154</v>
      </c>
      <c r="AU212" s="271" t="s">
        <v>91</v>
      </c>
      <c r="AV212" s="14" t="s">
        <v>152</v>
      </c>
      <c r="AW212" s="14" t="s">
        <v>36</v>
      </c>
      <c r="AX212" s="14" t="s">
        <v>14</v>
      </c>
      <c r="AY212" s="271" t="s">
        <v>146</v>
      </c>
    </row>
    <row r="213" s="2" customFormat="1" ht="36" customHeight="1">
      <c r="A213" s="38"/>
      <c r="B213" s="39"/>
      <c r="C213" s="236" t="s">
        <v>399</v>
      </c>
      <c r="D213" s="236" t="s">
        <v>148</v>
      </c>
      <c r="E213" s="237" t="s">
        <v>400</v>
      </c>
      <c r="F213" s="238" t="s">
        <v>401</v>
      </c>
      <c r="G213" s="239" t="s">
        <v>112</v>
      </c>
      <c r="H213" s="240">
        <v>73</v>
      </c>
      <c r="I213" s="241"/>
      <c r="J213" s="242">
        <f>ROUND(I213*H213,2)</f>
        <v>0</v>
      </c>
      <c r="K213" s="238" t="s">
        <v>151</v>
      </c>
      <c r="L213" s="44"/>
      <c r="M213" s="243" t="s">
        <v>1</v>
      </c>
      <c r="N213" s="244" t="s">
        <v>47</v>
      </c>
      <c r="O213" s="91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7" t="s">
        <v>152</v>
      </c>
      <c r="AT213" s="247" t="s">
        <v>148</v>
      </c>
      <c r="AU213" s="247" t="s">
        <v>91</v>
      </c>
      <c r="AY213" s="17" t="s">
        <v>146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7" t="s">
        <v>14</v>
      </c>
      <c r="BK213" s="248">
        <f>ROUND(I213*H213,2)</f>
        <v>0</v>
      </c>
      <c r="BL213" s="17" t="s">
        <v>152</v>
      </c>
      <c r="BM213" s="247" t="s">
        <v>402</v>
      </c>
    </row>
    <row r="214" s="13" customFormat="1">
      <c r="A214" s="13"/>
      <c r="B214" s="249"/>
      <c r="C214" s="250"/>
      <c r="D214" s="251" t="s">
        <v>154</v>
      </c>
      <c r="E214" s="252" t="s">
        <v>1</v>
      </c>
      <c r="F214" s="253" t="s">
        <v>273</v>
      </c>
      <c r="G214" s="250"/>
      <c r="H214" s="254">
        <v>73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154</v>
      </c>
      <c r="AU214" s="260" t="s">
        <v>91</v>
      </c>
      <c r="AV214" s="13" t="s">
        <v>91</v>
      </c>
      <c r="AW214" s="13" t="s">
        <v>36</v>
      </c>
      <c r="AX214" s="13" t="s">
        <v>82</v>
      </c>
      <c r="AY214" s="260" t="s">
        <v>146</v>
      </c>
    </row>
    <row r="215" s="14" customFormat="1">
      <c r="A215" s="14"/>
      <c r="B215" s="261"/>
      <c r="C215" s="262"/>
      <c r="D215" s="251" t="s">
        <v>154</v>
      </c>
      <c r="E215" s="263" t="s">
        <v>1</v>
      </c>
      <c r="F215" s="264" t="s">
        <v>157</v>
      </c>
      <c r="G215" s="262"/>
      <c r="H215" s="265">
        <v>73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1" t="s">
        <v>154</v>
      </c>
      <c r="AU215" s="271" t="s">
        <v>91</v>
      </c>
      <c r="AV215" s="14" t="s">
        <v>152</v>
      </c>
      <c r="AW215" s="14" t="s">
        <v>36</v>
      </c>
      <c r="AX215" s="14" t="s">
        <v>14</v>
      </c>
      <c r="AY215" s="271" t="s">
        <v>146</v>
      </c>
    </row>
    <row r="216" s="2" customFormat="1" ht="36" customHeight="1">
      <c r="A216" s="38"/>
      <c r="B216" s="39"/>
      <c r="C216" s="236" t="s">
        <v>403</v>
      </c>
      <c r="D216" s="236" t="s">
        <v>148</v>
      </c>
      <c r="E216" s="237" t="s">
        <v>404</v>
      </c>
      <c r="F216" s="238" t="s">
        <v>405</v>
      </c>
      <c r="G216" s="239" t="s">
        <v>112</v>
      </c>
      <c r="H216" s="240">
        <v>432</v>
      </c>
      <c r="I216" s="241"/>
      <c r="J216" s="242">
        <f>ROUND(I216*H216,2)</f>
        <v>0</v>
      </c>
      <c r="K216" s="238" t="s">
        <v>151</v>
      </c>
      <c r="L216" s="44"/>
      <c r="M216" s="243" t="s">
        <v>1</v>
      </c>
      <c r="N216" s="244" t="s">
        <v>47</v>
      </c>
      <c r="O216" s="91"/>
      <c r="P216" s="245">
        <f>O216*H216</f>
        <v>0</v>
      </c>
      <c r="Q216" s="245">
        <v>0</v>
      </c>
      <c r="R216" s="245">
        <f>Q216*H216</f>
        <v>0</v>
      </c>
      <c r="S216" s="245">
        <v>0</v>
      </c>
      <c r="T216" s="24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7" t="s">
        <v>152</v>
      </c>
      <c r="AT216" s="247" t="s">
        <v>148</v>
      </c>
      <c r="AU216" s="247" t="s">
        <v>91</v>
      </c>
      <c r="AY216" s="17" t="s">
        <v>146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7" t="s">
        <v>14</v>
      </c>
      <c r="BK216" s="248">
        <f>ROUND(I216*H216,2)</f>
        <v>0</v>
      </c>
      <c r="BL216" s="17" t="s">
        <v>152</v>
      </c>
      <c r="BM216" s="247" t="s">
        <v>406</v>
      </c>
    </row>
    <row r="217" s="13" customFormat="1">
      <c r="A217" s="13"/>
      <c r="B217" s="249"/>
      <c r="C217" s="250"/>
      <c r="D217" s="251" t="s">
        <v>154</v>
      </c>
      <c r="E217" s="252" t="s">
        <v>1</v>
      </c>
      <c r="F217" s="253" t="s">
        <v>282</v>
      </c>
      <c r="G217" s="250"/>
      <c r="H217" s="254">
        <v>432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154</v>
      </c>
      <c r="AU217" s="260" t="s">
        <v>91</v>
      </c>
      <c r="AV217" s="13" t="s">
        <v>91</v>
      </c>
      <c r="AW217" s="13" t="s">
        <v>36</v>
      </c>
      <c r="AX217" s="13" t="s">
        <v>82</v>
      </c>
      <c r="AY217" s="260" t="s">
        <v>146</v>
      </c>
    </row>
    <row r="218" s="14" customFormat="1">
      <c r="A218" s="14"/>
      <c r="B218" s="261"/>
      <c r="C218" s="262"/>
      <c r="D218" s="251" t="s">
        <v>154</v>
      </c>
      <c r="E218" s="263" t="s">
        <v>1</v>
      </c>
      <c r="F218" s="264" t="s">
        <v>157</v>
      </c>
      <c r="G218" s="262"/>
      <c r="H218" s="265">
        <v>432</v>
      </c>
      <c r="I218" s="266"/>
      <c r="J218" s="262"/>
      <c r="K218" s="262"/>
      <c r="L218" s="267"/>
      <c r="M218" s="268"/>
      <c r="N218" s="269"/>
      <c r="O218" s="269"/>
      <c r="P218" s="269"/>
      <c r="Q218" s="269"/>
      <c r="R218" s="269"/>
      <c r="S218" s="269"/>
      <c r="T218" s="27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1" t="s">
        <v>154</v>
      </c>
      <c r="AU218" s="271" t="s">
        <v>91</v>
      </c>
      <c r="AV218" s="14" t="s">
        <v>152</v>
      </c>
      <c r="AW218" s="14" t="s">
        <v>36</v>
      </c>
      <c r="AX218" s="14" t="s">
        <v>14</v>
      </c>
      <c r="AY218" s="271" t="s">
        <v>146</v>
      </c>
    </row>
    <row r="219" s="2" customFormat="1" ht="24" customHeight="1">
      <c r="A219" s="38"/>
      <c r="B219" s="39"/>
      <c r="C219" s="236" t="s">
        <v>407</v>
      </c>
      <c r="D219" s="236" t="s">
        <v>148</v>
      </c>
      <c r="E219" s="237" t="s">
        <v>408</v>
      </c>
      <c r="F219" s="238" t="s">
        <v>409</v>
      </c>
      <c r="G219" s="239" t="s">
        <v>112</v>
      </c>
      <c r="H219" s="240">
        <v>6788</v>
      </c>
      <c r="I219" s="241"/>
      <c r="J219" s="242">
        <f>ROUND(I219*H219,2)</f>
        <v>0</v>
      </c>
      <c r="K219" s="238" t="s">
        <v>151</v>
      </c>
      <c r="L219" s="44"/>
      <c r="M219" s="243" t="s">
        <v>1</v>
      </c>
      <c r="N219" s="244" t="s">
        <v>47</v>
      </c>
      <c r="O219" s="91"/>
      <c r="P219" s="245">
        <f>O219*H219</f>
        <v>0</v>
      </c>
      <c r="Q219" s="245">
        <v>0</v>
      </c>
      <c r="R219" s="245">
        <f>Q219*H219</f>
        <v>0</v>
      </c>
      <c r="S219" s="245">
        <v>0</v>
      </c>
      <c r="T219" s="24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7" t="s">
        <v>152</v>
      </c>
      <c r="AT219" s="247" t="s">
        <v>148</v>
      </c>
      <c r="AU219" s="247" t="s">
        <v>91</v>
      </c>
      <c r="AY219" s="17" t="s">
        <v>146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7" t="s">
        <v>14</v>
      </c>
      <c r="BK219" s="248">
        <f>ROUND(I219*H219,2)</f>
        <v>0</v>
      </c>
      <c r="BL219" s="17" t="s">
        <v>152</v>
      </c>
      <c r="BM219" s="247" t="s">
        <v>410</v>
      </c>
    </row>
    <row r="220" s="2" customFormat="1">
      <c r="A220" s="38"/>
      <c r="B220" s="39"/>
      <c r="C220" s="40"/>
      <c r="D220" s="251" t="s">
        <v>220</v>
      </c>
      <c r="E220" s="40"/>
      <c r="F220" s="282" t="s">
        <v>411</v>
      </c>
      <c r="G220" s="40"/>
      <c r="H220" s="40"/>
      <c r="I220" s="145"/>
      <c r="J220" s="40"/>
      <c r="K220" s="40"/>
      <c r="L220" s="44"/>
      <c r="M220" s="283"/>
      <c r="N220" s="284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220</v>
      </c>
      <c r="AU220" s="17" t="s">
        <v>91</v>
      </c>
    </row>
    <row r="221" s="13" customFormat="1">
      <c r="A221" s="13"/>
      <c r="B221" s="249"/>
      <c r="C221" s="250"/>
      <c r="D221" s="251" t="s">
        <v>154</v>
      </c>
      <c r="E221" s="252" t="s">
        <v>1</v>
      </c>
      <c r="F221" s="253" t="s">
        <v>231</v>
      </c>
      <c r="G221" s="250"/>
      <c r="H221" s="254">
        <v>5855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154</v>
      </c>
      <c r="AU221" s="260" t="s">
        <v>91</v>
      </c>
      <c r="AV221" s="13" t="s">
        <v>91</v>
      </c>
      <c r="AW221" s="13" t="s">
        <v>36</v>
      </c>
      <c r="AX221" s="13" t="s">
        <v>82</v>
      </c>
      <c r="AY221" s="260" t="s">
        <v>146</v>
      </c>
    </row>
    <row r="222" s="13" customFormat="1">
      <c r="A222" s="13"/>
      <c r="B222" s="249"/>
      <c r="C222" s="250"/>
      <c r="D222" s="251" t="s">
        <v>154</v>
      </c>
      <c r="E222" s="252" t="s">
        <v>1</v>
      </c>
      <c r="F222" s="253" t="s">
        <v>228</v>
      </c>
      <c r="G222" s="250"/>
      <c r="H222" s="254">
        <v>823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154</v>
      </c>
      <c r="AU222" s="260" t="s">
        <v>91</v>
      </c>
      <c r="AV222" s="13" t="s">
        <v>91</v>
      </c>
      <c r="AW222" s="13" t="s">
        <v>36</v>
      </c>
      <c r="AX222" s="13" t="s">
        <v>82</v>
      </c>
      <c r="AY222" s="260" t="s">
        <v>146</v>
      </c>
    </row>
    <row r="223" s="13" customFormat="1">
      <c r="A223" s="13"/>
      <c r="B223" s="249"/>
      <c r="C223" s="250"/>
      <c r="D223" s="251" t="s">
        <v>154</v>
      </c>
      <c r="E223" s="252" t="s">
        <v>1</v>
      </c>
      <c r="F223" s="253" t="s">
        <v>276</v>
      </c>
      <c r="G223" s="250"/>
      <c r="H223" s="254">
        <v>110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154</v>
      </c>
      <c r="AU223" s="260" t="s">
        <v>91</v>
      </c>
      <c r="AV223" s="13" t="s">
        <v>91</v>
      </c>
      <c r="AW223" s="13" t="s">
        <v>36</v>
      </c>
      <c r="AX223" s="13" t="s">
        <v>82</v>
      </c>
      <c r="AY223" s="260" t="s">
        <v>146</v>
      </c>
    </row>
    <row r="224" s="14" customFormat="1">
      <c r="A224" s="14"/>
      <c r="B224" s="261"/>
      <c r="C224" s="262"/>
      <c r="D224" s="251" t="s">
        <v>154</v>
      </c>
      <c r="E224" s="263" t="s">
        <v>1</v>
      </c>
      <c r="F224" s="264" t="s">
        <v>157</v>
      </c>
      <c r="G224" s="262"/>
      <c r="H224" s="265">
        <v>6788</v>
      </c>
      <c r="I224" s="266"/>
      <c r="J224" s="262"/>
      <c r="K224" s="262"/>
      <c r="L224" s="267"/>
      <c r="M224" s="268"/>
      <c r="N224" s="269"/>
      <c r="O224" s="269"/>
      <c r="P224" s="269"/>
      <c r="Q224" s="269"/>
      <c r="R224" s="269"/>
      <c r="S224" s="269"/>
      <c r="T224" s="27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1" t="s">
        <v>154</v>
      </c>
      <c r="AU224" s="271" t="s">
        <v>91</v>
      </c>
      <c r="AV224" s="14" t="s">
        <v>152</v>
      </c>
      <c r="AW224" s="14" t="s">
        <v>36</v>
      </c>
      <c r="AX224" s="14" t="s">
        <v>14</v>
      </c>
      <c r="AY224" s="271" t="s">
        <v>146</v>
      </c>
    </row>
    <row r="225" s="2" customFormat="1" ht="24" customHeight="1">
      <c r="A225" s="38"/>
      <c r="B225" s="39"/>
      <c r="C225" s="236" t="s">
        <v>412</v>
      </c>
      <c r="D225" s="236" t="s">
        <v>148</v>
      </c>
      <c r="E225" s="237" t="s">
        <v>413</v>
      </c>
      <c r="F225" s="238" t="s">
        <v>414</v>
      </c>
      <c r="G225" s="239" t="s">
        <v>112</v>
      </c>
      <c r="H225" s="240">
        <v>6788</v>
      </c>
      <c r="I225" s="241"/>
      <c r="J225" s="242">
        <f>ROUND(I225*H225,2)</f>
        <v>0</v>
      </c>
      <c r="K225" s="238" t="s">
        <v>151</v>
      </c>
      <c r="L225" s="44"/>
      <c r="M225" s="243" t="s">
        <v>1</v>
      </c>
      <c r="N225" s="244" t="s">
        <v>47</v>
      </c>
      <c r="O225" s="91"/>
      <c r="P225" s="245">
        <f>O225*H225</f>
        <v>0</v>
      </c>
      <c r="Q225" s="245">
        <v>0</v>
      </c>
      <c r="R225" s="245">
        <f>Q225*H225</f>
        <v>0</v>
      </c>
      <c r="S225" s="245">
        <v>0</v>
      </c>
      <c r="T225" s="24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7" t="s">
        <v>152</v>
      </c>
      <c r="AT225" s="247" t="s">
        <v>148</v>
      </c>
      <c r="AU225" s="247" t="s">
        <v>91</v>
      </c>
      <c r="AY225" s="17" t="s">
        <v>146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7" t="s">
        <v>14</v>
      </c>
      <c r="BK225" s="248">
        <f>ROUND(I225*H225,2)</f>
        <v>0</v>
      </c>
      <c r="BL225" s="17" t="s">
        <v>152</v>
      </c>
      <c r="BM225" s="247" t="s">
        <v>415</v>
      </c>
    </row>
    <row r="226" s="2" customFormat="1">
      <c r="A226" s="38"/>
      <c r="B226" s="39"/>
      <c r="C226" s="40"/>
      <c r="D226" s="251" t="s">
        <v>220</v>
      </c>
      <c r="E226" s="40"/>
      <c r="F226" s="282" t="s">
        <v>416</v>
      </c>
      <c r="G226" s="40"/>
      <c r="H226" s="40"/>
      <c r="I226" s="145"/>
      <c r="J226" s="40"/>
      <c r="K226" s="40"/>
      <c r="L226" s="44"/>
      <c r="M226" s="283"/>
      <c r="N226" s="284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220</v>
      </c>
      <c r="AU226" s="17" t="s">
        <v>91</v>
      </c>
    </row>
    <row r="227" s="13" customFormat="1">
      <c r="A227" s="13"/>
      <c r="B227" s="249"/>
      <c r="C227" s="250"/>
      <c r="D227" s="251" t="s">
        <v>154</v>
      </c>
      <c r="E227" s="252" t="s">
        <v>1</v>
      </c>
      <c r="F227" s="253" t="s">
        <v>231</v>
      </c>
      <c r="G227" s="250"/>
      <c r="H227" s="254">
        <v>5855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154</v>
      </c>
      <c r="AU227" s="260" t="s">
        <v>91</v>
      </c>
      <c r="AV227" s="13" t="s">
        <v>91</v>
      </c>
      <c r="AW227" s="13" t="s">
        <v>36</v>
      </c>
      <c r="AX227" s="13" t="s">
        <v>82</v>
      </c>
      <c r="AY227" s="260" t="s">
        <v>146</v>
      </c>
    </row>
    <row r="228" s="13" customFormat="1">
      <c r="A228" s="13"/>
      <c r="B228" s="249"/>
      <c r="C228" s="250"/>
      <c r="D228" s="251" t="s">
        <v>154</v>
      </c>
      <c r="E228" s="252" t="s">
        <v>1</v>
      </c>
      <c r="F228" s="253" t="s">
        <v>228</v>
      </c>
      <c r="G228" s="250"/>
      <c r="H228" s="254">
        <v>823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154</v>
      </c>
      <c r="AU228" s="260" t="s">
        <v>91</v>
      </c>
      <c r="AV228" s="13" t="s">
        <v>91</v>
      </c>
      <c r="AW228" s="13" t="s">
        <v>36</v>
      </c>
      <c r="AX228" s="13" t="s">
        <v>82</v>
      </c>
      <c r="AY228" s="260" t="s">
        <v>146</v>
      </c>
    </row>
    <row r="229" s="13" customFormat="1">
      <c r="A229" s="13"/>
      <c r="B229" s="249"/>
      <c r="C229" s="250"/>
      <c r="D229" s="251" t="s">
        <v>154</v>
      </c>
      <c r="E229" s="252" t="s">
        <v>1</v>
      </c>
      <c r="F229" s="253" t="s">
        <v>276</v>
      </c>
      <c r="G229" s="250"/>
      <c r="H229" s="254">
        <v>110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154</v>
      </c>
      <c r="AU229" s="260" t="s">
        <v>91</v>
      </c>
      <c r="AV229" s="13" t="s">
        <v>91</v>
      </c>
      <c r="AW229" s="13" t="s">
        <v>36</v>
      </c>
      <c r="AX229" s="13" t="s">
        <v>82</v>
      </c>
      <c r="AY229" s="260" t="s">
        <v>146</v>
      </c>
    </row>
    <row r="230" s="14" customFormat="1">
      <c r="A230" s="14"/>
      <c r="B230" s="261"/>
      <c r="C230" s="262"/>
      <c r="D230" s="251" t="s">
        <v>154</v>
      </c>
      <c r="E230" s="263" t="s">
        <v>1</v>
      </c>
      <c r="F230" s="264" t="s">
        <v>157</v>
      </c>
      <c r="G230" s="262"/>
      <c r="H230" s="265">
        <v>6788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1" t="s">
        <v>154</v>
      </c>
      <c r="AU230" s="271" t="s">
        <v>91</v>
      </c>
      <c r="AV230" s="14" t="s">
        <v>152</v>
      </c>
      <c r="AW230" s="14" t="s">
        <v>36</v>
      </c>
      <c r="AX230" s="14" t="s">
        <v>14</v>
      </c>
      <c r="AY230" s="271" t="s">
        <v>146</v>
      </c>
    </row>
    <row r="231" s="2" customFormat="1" ht="36" customHeight="1">
      <c r="A231" s="38"/>
      <c r="B231" s="39"/>
      <c r="C231" s="236" t="s">
        <v>417</v>
      </c>
      <c r="D231" s="236" t="s">
        <v>148</v>
      </c>
      <c r="E231" s="237" t="s">
        <v>418</v>
      </c>
      <c r="F231" s="238" t="s">
        <v>419</v>
      </c>
      <c r="G231" s="239" t="s">
        <v>112</v>
      </c>
      <c r="H231" s="240">
        <v>5855</v>
      </c>
      <c r="I231" s="241"/>
      <c r="J231" s="242">
        <f>ROUND(I231*H231,2)</f>
        <v>0</v>
      </c>
      <c r="K231" s="238" t="s">
        <v>1</v>
      </c>
      <c r="L231" s="44"/>
      <c r="M231" s="243" t="s">
        <v>1</v>
      </c>
      <c r="N231" s="244" t="s">
        <v>47</v>
      </c>
      <c r="O231" s="91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7" t="s">
        <v>152</v>
      </c>
      <c r="AT231" s="247" t="s">
        <v>148</v>
      </c>
      <c r="AU231" s="247" t="s">
        <v>91</v>
      </c>
      <c r="AY231" s="17" t="s">
        <v>146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7" t="s">
        <v>14</v>
      </c>
      <c r="BK231" s="248">
        <f>ROUND(I231*H231,2)</f>
        <v>0</v>
      </c>
      <c r="BL231" s="17" t="s">
        <v>152</v>
      </c>
      <c r="BM231" s="247" t="s">
        <v>420</v>
      </c>
    </row>
    <row r="232" s="13" customFormat="1">
      <c r="A232" s="13"/>
      <c r="B232" s="249"/>
      <c r="C232" s="250"/>
      <c r="D232" s="251" t="s">
        <v>154</v>
      </c>
      <c r="E232" s="252" t="s">
        <v>1</v>
      </c>
      <c r="F232" s="253" t="s">
        <v>421</v>
      </c>
      <c r="G232" s="250"/>
      <c r="H232" s="254">
        <v>5855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154</v>
      </c>
      <c r="AU232" s="260" t="s">
        <v>91</v>
      </c>
      <c r="AV232" s="13" t="s">
        <v>91</v>
      </c>
      <c r="AW232" s="13" t="s">
        <v>36</v>
      </c>
      <c r="AX232" s="13" t="s">
        <v>82</v>
      </c>
      <c r="AY232" s="260" t="s">
        <v>146</v>
      </c>
    </row>
    <row r="233" s="14" customFormat="1">
      <c r="A233" s="14"/>
      <c r="B233" s="261"/>
      <c r="C233" s="262"/>
      <c r="D233" s="251" t="s">
        <v>154</v>
      </c>
      <c r="E233" s="263" t="s">
        <v>231</v>
      </c>
      <c r="F233" s="264" t="s">
        <v>157</v>
      </c>
      <c r="G233" s="262"/>
      <c r="H233" s="265">
        <v>5855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1" t="s">
        <v>154</v>
      </c>
      <c r="AU233" s="271" t="s">
        <v>91</v>
      </c>
      <c r="AV233" s="14" t="s">
        <v>152</v>
      </c>
      <c r="AW233" s="14" t="s">
        <v>36</v>
      </c>
      <c r="AX233" s="14" t="s">
        <v>14</v>
      </c>
      <c r="AY233" s="271" t="s">
        <v>146</v>
      </c>
    </row>
    <row r="234" s="2" customFormat="1" ht="36" customHeight="1">
      <c r="A234" s="38"/>
      <c r="B234" s="39"/>
      <c r="C234" s="236" t="s">
        <v>422</v>
      </c>
      <c r="D234" s="236" t="s">
        <v>148</v>
      </c>
      <c r="E234" s="237" t="s">
        <v>423</v>
      </c>
      <c r="F234" s="238" t="s">
        <v>424</v>
      </c>
      <c r="G234" s="239" t="s">
        <v>112</v>
      </c>
      <c r="H234" s="240">
        <v>823</v>
      </c>
      <c r="I234" s="241"/>
      <c r="J234" s="242">
        <f>ROUND(I234*H234,2)</f>
        <v>0</v>
      </c>
      <c r="K234" s="238" t="s">
        <v>1</v>
      </c>
      <c r="L234" s="44"/>
      <c r="M234" s="243" t="s">
        <v>1</v>
      </c>
      <c r="N234" s="244" t="s">
        <v>47</v>
      </c>
      <c r="O234" s="91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7" t="s">
        <v>152</v>
      </c>
      <c r="AT234" s="247" t="s">
        <v>148</v>
      </c>
      <c r="AU234" s="247" t="s">
        <v>91</v>
      </c>
      <c r="AY234" s="17" t="s">
        <v>146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7" t="s">
        <v>14</v>
      </c>
      <c r="BK234" s="248">
        <f>ROUND(I234*H234,2)</f>
        <v>0</v>
      </c>
      <c r="BL234" s="17" t="s">
        <v>152</v>
      </c>
      <c r="BM234" s="247" t="s">
        <v>425</v>
      </c>
    </row>
    <row r="235" s="13" customFormat="1">
      <c r="A235" s="13"/>
      <c r="B235" s="249"/>
      <c r="C235" s="250"/>
      <c r="D235" s="251" t="s">
        <v>154</v>
      </c>
      <c r="E235" s="252" t="s">
        <v>1</v>
      </c>
      <c r="F235" s="253" t="s">
        <v>426</v>
      </c>
      <c r="G235" s="250"/>
      <c r="H235" s="254">
        <v>823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154</v>
      </c>
      <c r="AU235" s="260" t="s">
        <v>91</v>
      </c>
      <c r="AV235" s="13" t="s">
        <v>91</v>
      </c>
      <c r="AW235" s="13" t="s">
        <v>36</v>
      </c>
      <c r="AX235" s="13" t="s">
        <v>82</v>
      </c>
      <c r="AY235" s="260" t="s">
        <v>146</v>
      </c>
    </row>
    <row r="236" s="14" customFormat="1">
      <c r="A236" s="14"/>
      <c r="B236" s="261"/>
      <c r="C236" s="262"/>
      <c r="D236" s="251" t="s">
        <v>154</v>
      </c>
      <c r="E236" s="263" t="s">
        <v>228</v>
      </c>
      <c r="F236" s="264" t="s">
        <v>157</v>
      </c>
      <c r="G236" s="262"/>
      <c r="H236" s="265">
        <v>823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1" t="s">
        <v>154</v>
      </c>
      <c r="AU236" s="271" t="s">
        <v>91</v>
      </c>
      <c r="AV236" s="14" t="s">
        <v>152</v>
      </c>
      <c r="AW236" s="14" t="s">
        <v>36</v>
      </c>
      <c r="AX236" s="14" t="s">
        <v>14</v>
      </c>
      <c r="AY236" s="271" t="s">
        <v>146</v>
      </c>
    </row>
    <row r="237" s="2" customFormat="1" ht="36" customHeight="1">
      <c r="A237" s="38"/>
      <c r="B237" s="39"/>
      <c r="C237" s="236" t="s">
        <v>427</v>
      </c>
      <c r="D237" s="236" t="s">
        <v>148</v>
      </c>
      <c r="E237" s="237" t="s">
        <v>428</v>
      </c>
      <c r="F237" s="238" t="s">
        <v>429</v>
      </c>
      <c r="G237" s="239" t="s">
        <v>112</v>
      </c>
      <c r="H237" s="240">
        <v>922</v>
      </c>
      <c r="I237" s="241"/>
      <c r="J237" s="242">
        <f>ROUND(I237*H237,2)</f>
        <v>0</v>
      </c>
      <c r="K237" s="238" t="s">
        <v>1</v>
      </c>
      <c r="L237" s="44"/>
      <c r="M237" s="243" t="s">
        <v>1</v>
      </c>
      <c r="N237" s="244" t="s">
        <v>47</v>
      </c>
      <c r="O237" s="91"/>
      <c r="P237" s="245">
        <f>O237*H237</f>
        <v>0</v>
      </c>
      <c r="Q237" s="245">
        <v>0</v>
      </c>
      <c r="R237" s="245">
        <f>Q237*H237</f>
        <v>0</v>
      </c>
      <c r="S237" s="245">
        <v>0</v>
      </c>
      <c r="T237" s="24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7" t="s">
        <v>152</v>
      </c>
      <c r="AT237" s="247" t="s">
        <v>148</v>
      </c>
      <c r="AU237" s="247" t="s">
        <v>91</v>
      </c>
      <c r="AY237" s="17" t="s">
        <v>146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7" t="s">
        <v>14</v>
      </c>
      <c r="BK237" s="248">
        <f>ROUND(I237*H237,2)</f>
        <v>0</v>
      </c>
      <c r="BL237" s="17" t="s">
        <v>152</v>
      </c>
      <c r="BM237" s="247" t="s">
        <v>430</v>
      </c>
    </row>
    <row r="238" s="13" customFormat="1">
      <c r="A238" s="13"/>
      <c r="B238" s="249"/>
      <c r="C238" s="250"/>
      <c r="D238" s="251" t="s">
        <v>154</v>
      </c>
      <c r="E238" s="252" t="s">
        <v>1</v>
      </c>
      <c r="F238" s="253" t="s">
        <v>246</v>
      </c>
      <c r="G238" s="250"/>
      <c r="H238" s="254">
        <v>922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154</v>
      </c>
      <c r="AU238" s="260" t="s">
        <v>91</v>
      </c>
      <c r="AV238" s="13" t="s">
        <v>91</v>
      </c>
      <c r="AW238" s="13" t="s">
        <v>36</v>
      </c>
      <c r="AX238" s="13" t="s">
        <v>82</v>
      </c>
      <c r="AY238" s="260" t="s">
        <v>146</v>
      </c>
    </row>
    <row r="239" s="14" customFormat="1">
      <c r="A239" s="14"/>
      <c r="B239" s="261"/>
      <c r="C239" s="262"/>
      <c r="D239" s="251" t="s">
        <v>154</v>
      </c>
      <c r="E239" s="263" t="s">
        <v>1</v>
      </c>
      <c r="F239" s="264" t="s">
        <v>157</v>
      </c>
      <c r="G239" s="262"/>
      <c r="H239" s="265">
        <v>922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154</v>
      </c>
      <c r="AU239" s="271" t="s">
        <v>91</v>
      </c>
      <c r="AV239" s="14" t="s">
        <v>152</v>
      </c>
      <c r="AW239" s="14" t="s">
        <v>36</v>
      </c>
      <c r="AX239" s="14" t="s">
        <v>14</v>
      </c>
      <c r="AY239" s="271" t="s">
        <v>146</v>
      </c>
    </row>
    <row r="240" s="2" customFormat="1" ht="36" customHeight="1">
      <c r="A240" s="38"/>
      <c r="B240" s="39"/>
      <c r="C240" s="236" t="s">
        <v>431</v>
      </c>
      <c r="D240" s="236" t="s">
        <v>148</v>
      </c>
      <c r="E240" s="237" t="s">
        <v>432</v>
      </c>
      <c r="F240" s="238" t="s">
        <v>433</v>
      </c>
      <c r="G240" s="239" t="s">
        <v>112</v>
      </c>
      <c r="H240" s="240">
        <v>110</v>
      </c>
      <c r="I240" s="241"/>
      <c r="J240" s="242">
        <f>ROUND(I240*H240,2)</f>
        <v>0</v>
      </c>
      <c r="K240" s="238" t="s">
        <v>1</v>
      </c>
      <c r="L240" s="44"/>
      <c r="M240" s="243" t="s">
        <v>1</v>
      </c>
      <c r="N240" s="244" t="s">
        <v>47</v>
      </c>
      <c r="O240" s="91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7" t="s">
        <v>152</v>
      </c>
      <c r="AT240" s="247" t="s">
        <v>148</v>
      </c>
      <c r="AU240" s="247" t="s">
        <v>91</v>
      </c>
      <c r="AY240" s="17" t="s">
        <v>146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7" t="s">
        <v>14</v>
      </c>
      <c r="BK240" s="248">
        <f>ROUND(I240*H240,2)</f>
        <v>0</v>
      </c>
      <c r="BL240" s="17" t="s">
        <v>152</v>
      </c>
      <c r="BM240" s="247" t="s">
        <v>434</v>
      </c>
    </row>
    <row r="241" s="13" customFormat="1">
      <c r="A241" s="13"/>
      <c r="B241" s="249"/>
      <c r="C241" s="250"/>
      <c r="D241" s="251" t="s">
        <v>154</v>
      </c>
      <c r="E241" s="252" t="s">
        <v>1</v>
      </c>
      <c r="F241" s="253" t="s">
        <v>276</v>
      </c>
      <c r="G241" s="250"/>
      <c r="H241" s="254">
        <v>110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154</v>
      </c>
      <c r="AU241" s="260" t="s">
        <v>91</v>
      </c>
      <c r="AV241" s="13" t="s">
        <v>91</v>
      </c>
      <c r="AW241" s="13" t="s">
        <v>36</v>
      </c>
      <c r="AX241" s="13" t="s">
        <v>82</v>
      </c>
      <c r="AY241" s="260" t="s">
        <v>146</v>
      </c>
    </row>
    <row r="242" s="14" customFormat="1">
      <c r="A242" s="14"/>
      <c r="B242" s="261"/>
      <c r="C242" s="262"/>
      <c r="D242" s="251" t="s">
        <v>154</v>
      </c>
      <c r="E242" s="263" t="s">
        <v>1</v>
      </c>
      <c r="F242" s="264" t="s">
        <v>157</v>
      </c>
      <c r="G242" s="262"/>
      <c r="H242" s="265">
        <v>110</v>
      </c>
      <c r="I242" s="266"/>
      <c r="J242" s="262"/>
      <c r="K242" s="262"/>
      <c r="L242" s="267"/>
      <c r="M242" s="268"/>
      <c r="N242" s="269"/>
      <c r="O242" s="269"/>
      <c r="P242" s="269"/>
      <c r="Q242" s="269"/>
      <c r="R242" s="269"/>
      <c r="S242" s="269"/>
      <c r="T242" s="27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1" t="s">
        <v>154</v>
      </c>
      <c r="AU242" s="271" t="s">
        <v>91</v>
      </c>
      <c r="AV242" s="14" t="s">
        <v>152</v>
      </c>
      <c r="AW242" s="14" t="s">
        <v>36</v>
      </c>
      <c r="AX242" s="14" t="s">
        <v>14</v>
      </c>
      <c r="AY242" s="271" t="s">
        <v>146</v>
      </c>
    </row>
    <row r="243" s="2" customFormat="1" ht="36" customHeight="1">
      <c r="A243" s="38"/>
      <c r="B243" s="39"/>
      <c r="C243" s="236" t="s">
        <v>435</v>
      </c>
      <c r="D243" s="236" t="s">
        <v>148</v>
      </c>
      <c r="E243" s="237" t="s">
        <v>436</v>
      </c>
      <c r="F243" s="238" t="s">
        <v>437</v>
      </c>
      <c r="G243" s="239" t="s">
        <v>112</v>
      </c>
      <c r="H243" s="240">
        <v>110</v>
      </c>
      <c r="I243" s="241"/>
      <c r="J243" s="242">
        <f>ROUND(I243*H243,2)</f>
        <v>0</v>
      </c>
      <c r="K243" s="238" t="s">
        <v>1</v>
      </c>
      <c r="L243" s="44"/>
      <c r="M243" s="243" t="s">
        <v>1</v>
      </c>
      <c r="N243" s="244" t="s">
        <v>47</v>
      </c>
      <c r="O243" s="91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7" t="s">
        <v>152</v>
      </c>
      <c r="AT243" s="247" t="s">
        <v>148</v>
      </c>
      <c r="AU243" s="247" t="s">
        <v>91</v>
      </c>
      <c r="AY243" s="17" t="s">
        <v>146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7" t="s">
        <v>14</v>
      </c>
      <c r="BK243" s="248">
        <f>ROUND(I243*H243,2)</f>
        <v>0</v>
      </c>
      <c r="BL243" s="17" t="s">
        <v>152</v>
      </c>
      <c r="BM243" s="247" t="s">
        <v>438</v>
      </c>
    </row>
    <row r="244" s="13" customFormat="1">
      <c r="A244" s="13"/>
      <c r="B244" s="249"/>
      <c r="C244" s="250"/>
      <c r="D244" s="251" t="s">
        <v>154</v>
      </c>
      <c r="E244" s="252" t="s">
        <v>1</v>
      </c>
      <c r="F244" s="253" t="s">
        <v>276</v>
      </c>
      <c r="G244" s="250"/>
      <c r="H244" s="254">
        <v>110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154</v>
      </c>
      <c r="AU244" s="260" t="s">
        <v>91</v>
      </c>
      <c r="AV244" s="13" t="s">
        <v>91</v>
      </c>
      <c r="AW244" s="13" t="s">
        <v>36</v>
      </c>
      <c r="AX244" s="13" t="s">
        <v>82</v>
      </c>
      <c r="AY244" s="260" t="s">
        <v>146</v>
      </c>
    </row>
    <row r="245" s="14" customFormat="1">
      <c r="A245" s="14"/>
      <c r="B245" s="261"/>
      <c r="C245" s="262"/>
      <c r="D245" s="251" t="s">
        <v>154</v>
      </c>
      <c r="E245" s="263" t="s">
        <v>1</v>
      </c>
      <c r="F245" s="264" t="s">
        <v>157</v>
      </c>
      <c r="G245" s="262"/>
      <c r="H245" s="265">
        <v>110</v>
      </c>
      <c r="I245" s="266"/>
      <c r="J245" s="262"/>
      <c r="K245" s="262"/>
      <c r="L245" s="267"/>
      <c r="M245" s="268"/>
      <c r="N245" s="269"/>
      <c r="O245" s="269"/>
      <c r="P245" s="269"/>
      <c r="Q245" s="269"/>
      <c r="R245" s="269"/>
      <c r="S245" s="269"/>
      <c r="T245" s="27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1" t="s">
        <v>154</v>
      </c>
      <c r="AU245" s="271" t="s">
        <v>91</v>
      </c>
      <c r="AV245" s="14" t="s">
        <v>152</v>
      </c>
      <c r="AW245" s="14" t="s">
        <v>36</v>
      </c>
      <c r="AX245" s="14" t="s">
        <v>14</v>
      </c>
      <c r="AY245" s="271" t="s">
        <v>146</v>
      </c>
    </row>
    <row r="246" s="2" customFormat="1" ht="48" customHeight="1">
      <c r="A246" s="38"/>
      <c r="B246" s="39"/>
      <c r="C246" s="236" t="s">
        <v>439</v>
      </c>
      <c r="D246" s="236" t="s">
        <v>148</v>
      </c>
      <c r="E246" s="237" t="s">
        <v>440</v>
      </c>
      <c r="F246" s="238" t="s">
        <v>441</v>
      </c>
      <c r="G246" s="239" t="s">
        <v>112</v>
      </c>
      <c r="H246" s="240">
        <v>547</v>
      </c>
      <c r="I246" s="241"/>
      <c r="J246" s="242">
        <f>ROUND(I246*H246,2)</f>
        <v>0</v>
      </c>
      <c r="K246" s="238" t="s">
        <v>151</v>
      </c>
      <c r="L246" s="44"/>
      <c r="M246" s="243" t="s">
        <v>1</v>
      </c>
      <c r="N246" s="244" t="s">
        <v>47</v>
      </c>
      <c r="O246" s="91"/>
      <c r="P246" s="245">
        <f>O246*H246</f>
        <v>0</v>
      </c>
      <c r="Q246" s="245">
        <v>0.1837</v>
      </c>
      <c r="R246" s="245">
        <f>Q246*H246</f>
        <v>100.48390000000001</v>
      </c>
      <c r="S246" s="245">
        <v>0</v>
      </c>
      <c r="T246" s="24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7" t="s">
        <v>152</v>
      </c>
      <c r="AT246" s="247" t="s">
        <v>148</v>
      </c>
      <c r="AU246" s="247" t="s">
        <v>91</v>
      </c>
      <c r="AY246" s="17" t="s">
        <v>146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17" t="s">
        <v>14</v>
      </c>
      <c r="BK246" s="248">
        <f>ROUND(I246*H246,2)</f>
        <v>0</v>
      </c>
      <c r="BL246" s="17" t="s">
        <v>152</v>
      </c>
      <c r="BM246" s="247" t="s">
        <v>442</v>
      </c>
    </row>
    <row r="247" s="13" customFormat="1">
      <c r="A247" s="13"/>
      <c r="B247" s="249"/>
      <c r="C247" s="250"/>
      <c r="D247" s="251" t="s">
        <v>154</v>
      </c>
      <c r="E247" s="252" t="s">
        <v>1</v>
      </c>
      <c r="F247" s="253" t="s">
        <v>282</v>
      </c>
      <c r="G247" s="250"/>
      <c r="H247" s="254">
        <v>432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154</v>
      </c>
      <c r="AU247" s="260" t="s">
        <v>91</v>
      </c>
      <c r="AV247" s="13" t="s">
        <v>91</v>
      </c>
      <c r="AW247" s="13" t="s">
        <v>36</v>
      </c>
      <c r="AX247" s="13" t="s">
        <v>82</v>
      </c>
      <c r="AY247" s="260" t="s">
        <v>146</v>
      </c>
    </row>
    <row r="248" s="13" customFormat="1">
      <c r="A248" s="13"/>
      <c r="B248" s="249"/>
      <c r="C248" s="250"/>
      <c r="D248" s="251" t="s">
        <v>154</v>
      </c>
      <c r="E248" s="252" t="s">
        <v>1</v>
      </c>
      <c r="F248" s="253" t="s">
        <v>279</v>
      </c>
      <c r="G248" s="250"/>
      <c r="H248" s="254">
        <v>115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154</v>
      </c>
      <c r="AU248" s="260" t="s">
        <v>91</v>
      </c>
      <c r="AV248" s="13" t="s">
        <v>91</v>
      </c>
      <c r="AW248" s="13" t="s">
        <v>36</v>
      </c>
      <c r="AX248" s="13" t="s">
        <v>82</v>
      </c>
      <c r="AY248" s="260" t="s">
        <v>146</v>
      </c>
    </row>
    <row r="249" s="14" customFormat="1">
      <c r="A249" s="14"/>
      <c r="B249" s="261"/>
      <c r="C249" s="262"/>
      <c r="D249" s="251" t="s">
        <v>154</v>
      </c>
      <c r="E249" s="263" t="s">
        <v>1</v>
      </c>
      <c r="F249" s="264" t="s">
        <v>157</v>
      </c>
      <c r="G249" s="262"/>
      <c r="H249" s="265">
        <v>547</v>
      </c>
      <c r="I249" s="266"/>
      <c r="J249" s="262"/>
      <c r="K249" s="262"/>
      <c r="L249" s="267"/>
      <c r="M249" s="268"/>
      <c r="N249" s="269"/>
      <c r="O249" s="269"/>
      <c r="P249" s="269"/>
      <c r="Q249" s="269"/>
      <c r="R249" s="269"/>
      <c r="S249" s="269"/>
      <c r="T249" s="27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1" t="s">
        <v>154</v>
      </c>
      <c r="AU249" s="271" t="s">
        <v>91</v>
      </c>
      <c r="AV249" s="14" t="s">
        <v>152</v>
      </c>
      <c r="AW249" s="14" t="s">
        <v>36</v>
      </c>
      <c r="AX249" s="14" t="s">
        <v>14</v>
      </c>
      <c r="AY249" s="271" t="s">
        <v>146</v>
      </c>
    </row>
    <row r="250" s="2" customFormat="1" ht="48" customHeight="1">
      <c r="A250" s="38"/>
      <c r="B250" s="39"/>
      <c r="C250" s="236" t="s">
        <v>443</v>
      </c>
      <c r="D250" s="236" t="s">
        <v>148</v>
      </c>
      <c r="E250" s="237" t="s">
        <v>444</v>
      </c>
      <c r="F250" s="238" t="s">
        <v>445</v>
      </c>
      <c r="G250" s="239" t="s">
        <v>112</v>
      </c>
      <c r="H250" s="240">
        <v>73</v>
      </c>
      <c r="I250" s="241"/>
      <c r="J250" s="242">
        <f>ROUND(I250*H250,2)</f>
        <v>0</v>
      </c>
      <c r="K250" s="238" t="s">
        <v>151</v>
      </c>
      <c r="L250" s="44"/>
      <c r="M250" s="243" t="s">
        <v>1</v>
      </c>
      <c r="N250" s="244" t="s">
        <v>47</v>
      </c>
      <c r="O250" s="91"/>
      <c r="P250" s="245">
        <f>O250*H250</f>
        <v>0</v>
      </c>
      <c r="Q250" s="245">
        <v>0.1837</v>
      </c>
      <c r="R250" s="245">
        <f>Q250*H250</f>
        <v>13.4101</v>
      </c>
      <c r="S250" s="245">
        <v>0</v>
      </c>
      <c r="T250" s="24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7" t="s">
        <v>152</v>
      </c>
      <c r="AT250" s="247" t="s">
        <v>148</v>
      </c>
      <c r="AU250" s="247" t="s">
        <v>91</v>
      </c>
      <c r="AY250" s="17" t="s">
        <v>146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17" t="s">
        <v>14</v>
      </c>
      <c r="BK250" s="248">
        <f>ROUND(I250*H250,2)</f>
        <v>0</v>
      </c>
      <c r="BL250" s="17" t="s">
        <v>152</v>
      </c>
      <c r="BM250" s="247" t="s">
        <v>446</v>
      </c>
    </row>
    <row r="251" s="13" customFormat="1">
      <c r="A251" s="13"/>
      <c r="B251" s="249"/>
      <c r="C251" s="250"/>
      <c r="D251" s="251" t="s">
        <v>154</v>
      </c>
      <c r="E251" s="252" t="s">
        <v>1</v>
      </c>
      <c r="F251" s="253" t="s">
        <v>273</v>
      </c>
      <c r="G251" s="250"/>
      <c r="H251" s="254">
        <v>73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154</v>
      </c>
      <c r="AU251" s="260" t="s">
        <v>91</v>
      </c>
      <c r="AV251" s="13" t="s">
        <v>91</v>
      </c>
      <c r="AW251" s="13" t="s">
        <v>36</v>
      </c>
      <c r="AX251" s="13" t="s">
        <v>82</v>
      </c>
      <c r="AY251" s="260" t="s">
        <v>146</v>
      </c>
    </row>
    <row r="252" s="14" customFormat="1">
      <c r="A252" s="14"/>
      <c r="B252" s="261"/>
      <c r="C252" s="262"/>
      <c r="D252" s="251" t="s">
        <v>154</v>
      </c>
      <c r="E252" s="263" t="s">
        <v>1</v>
      </c>
      <c r="F252" s="264" t="s">
        <v>157</v>
      </c>
      <c r="G252" s="262"/>
      <c r="H252" s="265">
        <v>73</v>
      </c>
      <c r="I252" s="266"/>
      <c r="J252" s="262"/>
      <c r="K252" s="262"/>
      <c r="L252" s="267"/>
      <c r="M252" s="268"/>
      <c r="N252" s="269"/>
      <c r="O252" s="269"/>
      <c r="P252" s="269"/>
      <c r="Q252" s="269"/>
      <c r="R252" s="269"/>
      <c r="S252" s="269"/>
      <c r="T252" s="27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1" t="s">
        <v>154</v>
      </c>
      <c r="AU252" s="271" t="s">
        <v>91</v>
      </c>
      <c r="AV252" s="14" t="s">
        <v>152</v>
      </c>
      <c r="AW252" s="14" t="s">
        <v>36</v>
      </c>
      <c r="AX252" s="14" t="s">
        <v>14</v>
      </c>
      <c r="AY252" s="271" t="s">
        <v>146</v>
      </c>
    </row>
    <row r="253" s="2" customFormat="1" ht="48" customHeight="1">
      <c r="A253" s="38"/>
      <c r="B253" s="39"/>
      <c r="C253" s="236" t="s">
        <v>447</v>
      </c>
      <c r="D253" s="236" t="s">
        <v>148</v>
      </c>
      <c r="E253" s="237" t="s">
        <v>448</v>
      </c>
      <c r="F253" s="238" t="s">
        <v>449</v>
      </c>
      <c r="G253" s="239" t="s">
        <v>112</v>
      </c>
      <c r="H253" s="240">
        <v>2436</v>
      </c>
      <c r="I253" s="241"/>
      <c r="J253" s="242">
        <f>ROUND(I253*H253,2)</f>
        <v>0</v>
      </c>
      <c r="K253" s="238" t="s">
        <v>151</v>
      </c>
      <c r="L253" s="44"/>
      <c r="M253" s="243" t="s">
        <v>1</v>
      </c>
      <c r="N253" s="244" t="s">
        <v>47</v>
      </c>
      <c r="O253" s="91"/>
      <c r="P253" s="245">
        <f>O253*H253</f>
        <v>0</v>
      </c>
      <c r="Q253" s="245">
        <v>0.250805</v>
      </c>
      <c r="R253" s="245">
        <f>Q253*H253</f>
        <v>610.96097999999995</v>
      </c>
      <c r="S253" s="245">
        <v>0</v>
      </c>
      <c r="T253" s="24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7" t="s">
        <v>152</v>
      </c>
      <c r="AT253" s="247" t="s">
        <v>148</v>
      </c>
      <c r="AU253" s="247" t="s">
        <v>91</v>
      </c>
      <c r="AY253" s="17" t="s">
        <v>146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7" t="s">
        <v>14</v>
      </c>
      <c r="BK253" s="248">
        <f>ROUND(I253*H253,2)</f>
        <v>0</v>
      </c>
      <c r="BL253" s="17" t="s">
        <v>152</v>
      </c>
      <c r="BM253" s="247" t="s">
        <v>450</v>
      </c>
    </row>
    <row r="254" s="13" customFormat="1">
      <c r="A254" s="13"/>
      <c r="B254" s="249"/>
      <c r="C254" s="250"/>
      <c r="D254" s="251" t="s">
        <v>154</v>
      </c>
      <c r="E254" s="252" t="s">
        <v>1</v>
      </c>
      <c r="F254" s="253" t="s">
        <v>234</v>
      </c>
      <c r="G254" s="250"/>
      <c r="H254" s="254">
        <v>2310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154</v>
      </c>
      <c r="AU254" s="260" t="s">
        <v>91</v>
      </c>
      <c r="AV254" s="13" t="s">
        <v>91</v>
      </c>
      <c r="AW254" s="13" t="s">
        <v>36</v>
      </c>
      <c r="AX254" s="13" t="s">
        <v>82</v>
      </c>
      <c r="AY254" s="260" t="s">
        <v>146</v>
      </c>
    </row>
    <row r="255" s="13" customFormat="1">
      <c r="A255" s="13"/>
      <c r="B255" s="249"/>
      <c r="C255" s="250"/>
      <c r="D255" s="251" t="s">
        <v>154</v>
      </c>
      <c r="E255" s="252" t="s">
        <v>1</v>
      </c>
      <c r="F255" s="253" t="s">
        <v>237</v>
      </c>
      <c r="G255" s="250"/>
      <c r="H255" s="254">
        <v>126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154</v>
      </c>
      <c r="AU255" s="260" t="s">
        <v>91</v>
      </c>
      <c r="AV255" s="13" t="s">
        <v>91</v>
      </c>
      <c r="AW255" s="13" t="s">
        <v>36</v>
      </c>
      <c r="AX255" s="13" t="s">
        <v>82</v>
      </c>
      <c r="AY255" s="260" t="s">
        <v>146</v>
      </c>
    </row>
    <row r="256" s="14" customFormat="1">
      <c r="A256" s="14"/>
      <c r="B256" s="261"/>
      <c r="C256" s="262"/>
      <c r="D256" s="251" t="s">
        <v>154</v>
      </c>
      <c r="E256" s="263" t="s">
        <v>1</v>
      </c>
      <c r="F256" s="264" t="s">
        <v>157</v>
      </c>
      <c r="G256" s="262"/>
      <c r="H256" s="265">
        <v>2436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1" t="s">
        <v>154</v>
      </c>
      <c r="AU256" s="271" t="s">
        <v>91</v>
      </c>
      <c r="AV256" s="14" t="s">
        <v>152</v>
      </c>
      <c r="AW256" s="14" t="s">
        <v>36</v>
      </c>
      <c r="AX256" s="14" t="s">
        <v>14</v>
      </c>
      <c r="AY256" s="271" t="s">
        <v>146</v>
      </c>
    </row>
    <row r="257" s="2" customFormat="1" ht="16.5" customHeight="1">
      <c r="A257" s="38"/>
      <c r="B257" s="39"/>
      <c r="C257" s="272" t="s">
        <v>451</v>
      </c>
      <c r="D257" s="272" t="s">
        <v>203</v>
      </c>
      <c r="E257" s="273" t="s">
        <v>452</v>
      </c>
      <c r="F257" s="274" t="s">
        <v>453</v>
      </c>
      <c r="G257" s="275" t="s">
        <v>112</v>
      </c>
      <c r="H257" s="276">
        <v>2356.1999999999998</v>
      </c>
      <c r="I257" s="277"/>
      <c r="J257" s="278">
        <f>ROUND(I257*H257,2)</f>
        <v>0</v>
      </c>
      <c r="K257" s="274" t="s">
        <v>1</v>
      </c>
      <c r="L257" s="279"/>
      <c r="M257" s="280" t="s">
        <v>1</v>
      </c>
      <c r="N257" s="281" t="s">
        <v>47</v>
      </c>
      <c r="O257" s="91"/>
      <c r="P257" s="245">
        <f>O257*H257</f>
        <v>0</v>
      </c>
      <c r="Q257" s="245">
        <v>1</v>
      </c>
      <c r="R257" s="245">
        <f>Q257*H257</f>
        <v>2356.1999999999998</v>
      </c>
      <c r="S257" s="245">
        <v>0</v>
      </c>
      <c r="T257" s="24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7" t="s">
        <v>185</v>
      </c>
      <c r="AT257" s="247" t="s">
        <v>203</v>
      </c>
      <c r="AU257" s="247" t="s">
        <v>91</v>
      </c>
      <c r="AY257" s="17" t="s">
        <v>146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7" t="s">
        <v>14</v>
      </c>
      <c r="BK257" s="248">
        <f>ROUND(I257*H257,2)</f>
        <v>0</v>
      </c>
      <c r="BL257" s="17" t="s">
        <v>152</v>
      </c>
      <c r="BM257" s="247" t="s">
        <v>454</v>
      </c>
    </row>
    <row r="258" s="13" customFormat="1">
      <c r="A258" s="13"/>
      <c r="B258" s="249"/>
      <c r="C258" s="250"/>
      <c r="D258" s="251" t="s">
        <v>154</v>
      </c>
      <c r="E258" s="252" t="s">
        <v>1</v>
      </c>
      <c r="F258" s="253" t="s">
        <v>455</v>
      </c>
      <c r="G258" s="250"/>
      <c r="H258" s="254">
        <v>2356.1999999999998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154</v>
      </c>
      <c r="AU258" s="260" t="s">
        <v>91</v>
      </c>
      <c r="AV258" s="13" t="s">
        <v>91</v>
      </c>
      <c r="AW258" s="13" t="s">
        <v>36</v>
      </c>
      <c r="AX258" s="13" t="s">
        <v>82</v>
      </c>
      <c r="AY258" s="260" t="s">
        <v>146</v>
      </c>
    </row>
    <row r="259" s="14" customFormat="1">
      <c r="A259" s="14"/>
      <c r="B259" s="261"/>
      <c r="C259" s="262"/>
      <c r="D259" s="251" t="s">
        <v>154</v>
      </c>
      <c r="E259" s="263" t="s">
        <v>1</v>
      </c>
      <c r="F259" s="264" t="s">
        <v>157</v>
      </c>
      <c r="G259" s="262"/>
      <c r="H259" s="265">
        <v>2356.1999999999998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154</v>
      </c>
      <c r="AU259" s="271" t="s">
        <v>91</v>
      </c>
      <c r="AV259" s="14" t="s">
        <v>152</v>
      </c>
      <c r="AW259" s="14" t="s">
        <v>36</v>
      </c>
      <c r="AX259" s="14" t="s">
        <v>14</v>
      </c>
      <c r="AY259" s="271" t="s">
        <v>146</v>
      </c>
    </row>
    <row r="260" s="2" customFormat="1" ht="16.5" customHeight="1">
      <c r="A260" s="38"/>
      <c r="B260" s="39"/>
      <c r="C260" s="272" t="s">
        <v>456</v>
      </c>
      <c r="D260" s="272" t="s">
        <v>203</v>
      </c>
      <c r="E260" s="273" t="s">
        <v>457</v>
      </c>
      <c r="F260" s="274" t="s">
        <v>458</v>
      </c>
      <c r="G260" s="275" t="s">
        <v>112</v>
      </c>
      <c r="H260" s="276">
        <v>128.52000000000001</v>
      </c>
      <c r="I260" s="277"/>
      <c r="J260" s="278">
        <f>ROUND(I260*H260,2)</f>
        <v>0</v>
      </c>
      <c r="K260" s="274" t="s">
        <v>1</v>
      </c>
      <c r="L260" s="279"/>
      <c r="M260" s="280" t="s">
        <v>1</v>
      </c>
      <c r="N260" s="281" t="s">
        <v>47</v>
      </c>
      <c r="O260" s="91"/>
      <c r="P260" s="245">
        <f>O260*H260</f>
        <v>0</v>
      </c>
      <c r="Q260" s="245">
        <v>0.111</v>
      </c>
      <c r="R260" s="245">
        <f>Q260*H260</f>
        <v>14.265720000000002</v>
      </c>
      <c r="S260" s="245">
        <v>0</v>
      </c>
      <c r="T260" s="24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7" t="s">
        <v>185</v>
      </c>
      <c r="AT260" s="247" t="s">
        <v>203</v>
      </c>
      <c r="AU260" s="247" t="s">
        <v>91</v>
      </c>
      <c r="AY260" s="17" t="s">
        <v>146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7" t="s">
        <v>14</v>
      </c>
      <c r="BK260" s="248">
        <f>ROUND(I260*H260,2)</f>
        <v>0</v>
      </c>
      <c r="BL260" s="17" t="s">
        <v>152</v>
      </c>
      <c r="BM260" s="247" t="s">
        <v>459</v>
      </c>
    </row>
    <row r="261" s="13" customFormat="1">
      <c r="A261" s="13"/>
      <c r="B261" s="249"/>
      <c r="C261" s="250"/>
      <c r="D261" s="251" t="s">
        <v>154</v>
      </c>
      <c r="E261" s="252" t="s">
        <v>1</v>
      </c>
      <c r="F261" s="253" t="s">
        <v>460</v>
      </c>
      <c r="G261" s="250"/>
      <c r="H261" s="254">
        <v>128.52000000000001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154</v>
      </c>
      <c r="AU261" s="260" t="s">
        <v>91</v>
      </c>
      <c r="AV261" s="13" t="s">
        <v>91</v>
      </c>
      <c r="AW261" s="13" t="s">
        <v>36</v>
      </c>
      <c r="AX261" s="13" t="s">
        <v>82</v>
      </c>
      <c r="AY261" s="260" t="s">
        <v>146</v>
      </c>
    </row>
    <row r="262" s="14" customFormat="1">
      <c r="A262" s="14"/>
      <c r="B262" s="261"/>
      <c r="C262" s="262"/>
      <c r="D262" s="251" t="s">
        <v>154</v>
      </c>
      <c r="E262" s="263" t="s">
        <v>1</v>
      </c>
      <c r="F262" s="264" t="s">
        <v>157</v>
      </c>
      <c r="G262" s="262"/>
      <c r="H262" s="265">
        <v>128.52000000000001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1" t="s">
        <v>154</v>
      </c>
      <c r="AU262" s="271" t="s">
        <v>91</v>
      </c>
      <c r="AV262" s="14" t="s">
        <v>152</v>
      </c>
      <c r="AW262" s="14" t="s">
        <v>36</v>
      </c>
      <c r="AX262" s="14" t="s">
        <v>14</v>
      </c>
      <c r="AY262" s="271" t="s">
        <v>146</v>
      </c>
    </row>
    <row r="263" s="2" customFormat="1" ht="60" customHeight="1">
      <c r="A263" s="38"/>
      <c r="B263" s="39"/>
      <c r="C263" s="236" t="s">
        <v>461</v>
      </c>
      <c r="D263" s="236" t="s">
        <v>148</v>
      </c>
      <c r="E263" s="237" t="s">
        <v>462</v>
      </c>
      <c r="F263" s="238" t="s">
        <v>463</v>
      </c>
      <c r="G263" s="239" t="s">
        <v>112</v>
      </c>
      <c r="H263" s="240">
        <v>2921.3000000000002</v>
      </c>
      <c r="I263" s="241"/>
      <c r="J263" s="242">
        <f>ROUND(I263*H263,2)</f>
        <v>0</v>
      </c>
      <c r="K263" s="238" t="s">
        <v>151</v>
      </c>
      <c r="L263" s="44"/>
      <c r="M263" s="243" t="s">
        <v>1</v>
      </c>
      <c r="N263" s="244" t="s">
        <v>47</v>
      </c>
      <c r="O263" s="91"/>
      <c r="P263" s="245">
        <f>O263*H263</f>
        <v>0</v>
      </c>
      <c r="Q263" s="245">
        <v>0.1899575</v>
      </c>
      <c r="R263" s="245">
        <f>Q263*H263</f>
        <v>554.92284475000008</v>
      </c>
      <c r="S263" s="245">
        <v>0</v>
      </c>
      <c r="T263" s="24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7" t="s">
        <v>152</v>
      </c>
      <c r="AT263" s="247" t="s">
        <v>148</v>
      </c>
      <c r="AU263" s="247" t="s">
        <v>91</v>
      </c>
      <c r="AY263" s="17" t="s">
        <v>146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7" t="s">
        <v>14</v>
      </c>
      <c r="BK263" s="248">
        <f>ROUND(I263*H263,2)</f>
        <v>0</v>
      </c>
      <c r="BL263" s="17" t="s">
        <v>152</v>
      </c>
      <c r="BM263" s="247" t="s">
        <v>464</v>
      </c>
    </row>
    <row r="264" s="13" customFormat="1">
      <c r="A264" s="13"/>
      <c r="B264" s="249"/>
      <c r="C264" s="250"/>
      <c r="D264" s="251" t="s">
        <v>154</v>
      </c>
      <c r="E264" s="252" t="s">
        <v>1</v>
      </c>
      <c r="F264" s="253" t="s">
        <v>243</v>
      </c>
      <c r="G264" s="250"/>
      <c r="H264" s="254">
        <v>2921.3000000000002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154</v>
      </c>
      <c r="AU264" s="260" t="s">
        <v>91</v>
      </c>
      <c r="AV264" s="13" t="s">
        <v>91</v>
      </c>
      <c r="AW264" s="13" t="s">
        <v>36</v>
      </c>
      <c r="AX264" s="13" t="s">
        <v>82</v>
      </c>
      <c r="AY264" s="260" t="s">
        <v>146</v>
      </c>
    </row>
    <row r="265" s="14" customFormat="1">
      <c r="A265" s="14"/>
      <c r="B265" s="261"/>
      <c r="C265" s="262"/>
      <c r="D265" s="251" t="s">
        <v>154</v>
      </c>
      <c r="E265" s="263" t="s">
        <v>1</v>
      </c>
      <c r="F265" s="264" t="s">
        <v>157</v>
      </c>
      <c r="G265" s="262"/>
      <c r="H265" s="265">
        <v>2921.3000000000002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154</v>
      </c>
      <c r="AU265" s="271" t="s">
        <v>91</v>
      </c>
      <c r="AV265" s="14" t="s">
        <v>152</v>
      </c>
      <c r="AW265" s="14" t="s">
        <v>36</v>
      </c>
      <c r="AX265" s="14" t="s">
        <v>14</v>
      </c>
      <c r="AY265" s="271" t="s">
        <v>146</v>
      </c>
    </row>
    <row r="266" s="2" customFormat="1" ht="24" customHeight="1">
      <c r="A266" s="38"/>
      <c r="B266" s="39"/>
      <c r="C266" s="272" t="s">
        <v>465</v>
      </c>
      <c r="D266" s="272" t="s">
        <v>203</v>
      </c>
      <c r="E266" s="273" t="s">
        <v>466</v>
      </c>
      <c r="F266" s="274" t="s">
        <v>467</v>
      </c>
      <c r="G266" s="275" t="s">
        <v>112</v>
      </c>
      <c r="H266" s="276">
        <v>2950.5129999999999</v>
      </c>
      <c r="I266" s="277"/>
      <c r="J266" s="278">
        <f>ROUND(I266*H266,2)</f>
        <v>0</v>
      </c>
      <c r="K266" s="274" t="s">
        <v>1</v>
      </c>
      <c r="L266" s="279"/>
      <c r="M266" s="280" t="s">
        <v>1</v>
      </c>
      <c r="N266" s="281" t="s">
        <v>47</v>
      </c>
      <c r="O266" s="91"/>
      <c r="P266" s="245">
        <f>O266*H266</f>
        <v>0</v>
      </c>
      <c r="Q266" s="245">
        <v>1</v>
      </c>
      <c r="R266" s="245">
        <f>Q266*H266</f>
        <v>2950.5129999999999</v>
      </c>
      <c r="S266" s="245">
        <v>0</v>
      </c>
      <c r="T266" s="24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7" t="s">
        <v>185</v>
      </c>
      <c r="AT266" s="247" t="s">
        <v>203</v>
      </c>
      <c r="AU266" s="247" t="s">
        <v>91</v>
      </c>
      <c r="AY266" s="17" t="s">
        <v>146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7" t="s">
        <v>14</v>
      </c>
      <c r="BK266" s="248">
        <f>ROUND(I266*H266,2)</f>
        <v>0</v>
      </c>
      <c r="BL266" s="17" t="s">
        <v>152</v>
      </c>
      <c r="BM266" s="247" t="s">
        <v>468</v>
      </c>
    </row>
    <row r="267" s="13" customFormat="1">
      <c r="A267" s="13"/>
      <c r="B267" s="249"/>
      <c r="C267" s="250"/>
      <c r="D267" s="251" t="s">
        <v>154</v>
      </c>
      <c r="E267" s="252" t="s">
        <v>1</v>
      </c>
      <c r="F267" s="253" t="s">
        <v>469</v>
      </c>
      <c r="G267" s="250"/>
      <c r="H267" s="254">
        <v>2950.5129999999999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154</v>
      </c>
      <c r="AU267" s="260" t="s">
        <v>91</v>
      </c>
      <c r="AV267" s="13" t="s">
        <v>91</v>
      </c>
      <c r="AW267" s="13" t="s">
        <v>36</v>
      </c>
      <c r="AX267" s="13" t="s">
        <v>82</v>
      </c>
      <c r="AY267" s="260" t="s">
        <v>146</v>
      </c>
    </row>
    <row r="268" s="14" customFormat="1">
      <c r="A268" s="14"/>
      <c r="B268" s="261"/>
      <c r="C268" s="262"/>
      <c r="D268" s="251" t="s">
        <v>154</v>
      </c>
      <c r="E268" s="263" t="s">
        <v>1</v>
      </c>
      <c r="F268" s="264" t="s">
        <v>157</v>
      </c>
      <c r="G268" s="262"/>
      <c r="H268" s="265">
        <v>2950.5129999999999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1" t="s">
        <v>154</v>
      </c>
      <c r="AU268" s="271" t="s">
        <v>91</v>
      </c>
      <c r="AV268" s="14" t="s">
        <v>152</v>
      </c>
      <c r="AW268" s="14" t="s">
        <v>36</v>
      </c>
      <c r="AX268" s="14" t="s">
        <v>14</v>
      </c>
      <c r="AY268" s="271" t="s">
        <v>146</v>
      </c>
    </row>
    <row r="269" s="2" customFormat="1" ht="60" customHeight="1">
      <c r="A269" s="38"/>
      <c r="B269" s="39"/>
      <c r="C269" s="236" t="s">
        <v>470</v>
      </c>
      <c r="D269" s="236" t="s">
        <v>148</v>
      </c>
      <c r="E269" s="237" t="s">
        <v>471</v>
      </c>
      <c r="F269" s="238" t="s">
        <v>472</v>
      </c>
      <c r="G269" s="239" t="s">
        <v>112</v>
      </c>
      <c r="H269" s="240">
        <v>471.60000000000002</v>
      </c>
      <c r="I269" s="241"/>
      <c r="J269" s="242">
        <f>ROUND(I269*H269,2)</f>
        <v>0</v>
      </c>
      <c r="K269" s="238" t="s">
        <v>1</v>
      </c>
      <c r="L269" s="44"/>
      <c r="M269" s="243" t="s">
        <v>1</v>
      </c>
      <c r="N269" s="244" t="s">
        <v>47</v>
      </c>
      <c r="O269" s="91"/>
      <c r="P269" s="245">
        <f>O269*H269</f>
        <v>0</v>
      </c>
      <c r="Q269" s="245">
        <v>0.18995999999999999</v>
      </c>
      <c r="R269" s="245">
        <f>Q269*H269</f>
        <v>89.585136000000006</v>
      </c>
      <c r="S269" s="245">
        <v>0</v>
      </c>
      <c r="T269" s="24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7" t="s">
        <v>152</v>
      </c>
      <c r="AT269" s="247" t="s">
        <v>148</v>
      </c>
      <c r="AU269" s="247" t="s">
        <v>91</v>
      </c>
      <c r="AY269" s="17" t="s">
        <v>146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7" t="s">
        <v>14</v>
      </c>
      <c r="BK269" s="248">
        <f>ROUND(I269*H269,2)</f>
        <v>0</v>
      </c>
      <c r="BL269" s="17" t="s">
        <v>152</v>
      </c>
      <c r="BM269" s="247" t="s">
        <v>473</v>
      </c>
    </row>
    <row r="270" s="13" customFormat="1">
      <c r="A270" s="13"/>
      <c r="B270" s="249"/>
      <c r="C270" s="250"/>
      <c r="D270" s="251" t="s">
        <v>154</v>
      </c>
      <c r="E270" s="252" t="s">
        <v>1</v>
      </c>
      <c r="F270" s="253" t="s">
        <v>240</v>
      </c>
      <c r="G270" s="250"/>
      <c r="H270" s="254">
        <v>452.80000000000001</v>
      </c>
      <c r="I270" s="255"/>
      <c r="J270" s="250"/>
      <c r="K270" s="250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154</v>
      </c>
      <c r="AU270" s="260" t="s">
        <v>91</v>
      </c>
      <c r="AV270" s="13" t="s">
        <v>91</v>
      </c>
      <c r="AW270" s="13" t="s">
        <v>36</v>
      </c>
      <c r="AX270" s="13" t="s">
        <v>82</v>
      </c>
      <c r="AY270" s="260" t="s">
        <v>146</v>
      </c>
    </row>
    <row r="271" s="13" customFormat="1">
      <c r="A271" s="13"/>
      <c r="B271" s="249"/>
      <c r="C271" s="250"/>
      <c r="D271" s="251" t="s">
        <v>154</v>
      </c>
      <c r="E271" s="252" t="s">
        <v>1</v>
      </c>
      <c r="F271" s="253" t="s">
        <v>270</v>
      </c>
      <c r="G271" s="250"/>
      <c r="H271" s="254">
        <v>7.7999999999999998</v>
      </c>
      <c r="I271" s="255"/>
      <c r="J271" s="250"/>
      <c r="K271" s="250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154</v>
      </c>
      <c r="AU271" s="260" t="s">
        <v>91</v>
      </c>
      <c r="AV271" s="13" t="s">
        <v>91</v>
      </c>
      <c r="AW271" s="13" t="s">
        <v>36</v>
      </c>
      <c r="AX271" s="13" t="s">
        <v>82</v>
      </c>
      <c r="AY271" s="260" t="s">
        <v>146</v>
      </c>
    </row>
    <row r="272" s="13" customFormat="1">
      <c r="A272" s="13"/>
      <c r="B272" s="249"/>
      <c r="C272" s="250"/>
      <c r="D272" s="251" t="s">
        <v>154</v>
      </c>
      <c r="E272" s="252" t="s">
        <v>1</v>
      </c>
      <c r="F272" s="253" t="s">
        <v>474</v>
      </c>
      <c r="G272" s="250"/>
      <c r="H272" s="254">
        <v>11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154</v>
      </c>
      <c r="AU272" s="260" t="s">
        <v>91</v>
      </c>
      <c r="AV272" s="13" t="s">
        <v>91</v>
      </c>
      <c r="AW272" s="13" t="s">
        <v>36</v>
      </c>
      <c r="AX272" s="13" t="s">
        <v>82</v>
      </c>
      <c r="AY272" s="260" t="s">
        <v>146</v>
      </c>
    </row>
    <row r="273" s="14" customFormat="1">
      <c r="A273" s="14"/>
      <c r="B273" s="261"/>
      <c r="C273" s="262"/>
      <c r="D273" s="251" t="s">
        <v>154</v>
      </c>
      <c r="E273" s="263" t="s">
        <v>1</v>
      </c>
      <c r="F273" s="264" t="s">
        <v>157</v>
      </c>
      <c r="G273" s="262"/>
      <c r="H273" s="265">
        <v>471.60000000000002</v>
      </c>
      <c r="I273" s="266"/>
      <c r="J273" s="262"/>
      <c r="K273" s="262"/>
      <c r="L273" s="267"/>
      <c r="M273" s="268"/>
      <c r="N273" s="269"/>
      <c r="O273" s="269"/>
      <c r="P273" s="269"/>
      <c r="Q273" s="269"/>
      <c r="R273" s="269"/>
      <c r="S273" s="269"/>
      <c r="T273" s="27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1" t="s">
        <v>154</v>
      </c>
      <c r="AU273" s="271" t="s">
        <v>91</v>
      </c>
      <c r="AV273" s="14" t="s">
        <v>152</v>
      </c>
      <c r="AW273" s="14" t="s">
        <v>36</v>
      </c>
      <c r="AX273" s="14" t="s">
        <v>14</v>
      </c>
      <c r="AY273" s="271" t="s">
        <v>146</v>
      </c>
    </row>
    <row r="274" s="2" customFormat="1" ht="16.5" customHeight="1">
      <c r="A274" s="38"/>
      <c r="B274" s="39"/>
      <c r="C274" s="272" t="s">
        <v>475</v>
      </c>
      <c r="D274" s="272" t="s">
        <v>203</v>
      </c>
      <c r="E274" s="273" t="s">
        <v>476</v>
      </c>
      <c r="F274" s="274" t="s">
        <v>477</v>
      </c>
      <c r="G274" s="275" t="s">
        <v>112</v>
      </c>
      <c r="H274" s="276">
        <v>280.19999999999999</v>
      </c>
      <c r="I274" s="277"/>
      <c r="J274" s="278">
        <f>ROUND(I274*H274,2)</f>
        <v>0</v>
      </c>
      <c r="K274" s="274" t="s">
        <v>1</v>
      </c>
      <c r="L274" s="279"/>
      <c r="M274" s="280" t="s">
        <v>1</v>
      </c>
      <c r="N274" s="281" t="s">
        <v>47</v>
      </c>
      <c r="O274" s="91"/>
      <c r="P274" s="245">
        <f>O274*H274</f>
        <v>0</v>
      </c>
      <c r="Q274" s="245">
        <v>0.13500000000000001</v>
      </c>
      <c r="R274" s="245">
        <f>Q274*H274</f>
        <v>37.826999999999998</v>
      </c>
      <c r="S274" s="245">
        <v>0</v>
      </c>
      <c r="T274" s="246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7" t="s">
        <v>185</v>
      </c>
      <c r="AT274" s="247" t="s">
        <v>203</v>
      </c>
      <c r="AU274" s="247" t="s">
        <v>91</v>
      </c>
      <c r="AY274" s="17" t="s">
        <v>146</v>
      </c>
      <c r="BE274" s="248">
        <f>IF(N274="základní",J274,0)</f>
        <v>0</v>
      </c>
      <c r="BF274" s="248">
        <f>IF(N274="snížená",J274,0)</f>
        <v>0</v>
      </c>
      <c r="BG274" s="248">
        <f>IF(N274="zákl. přenesená",J274,0)</f>
        <v>0</v>
      </c>
      <c r="BH274" s="248">
        <f>IF(N274="sníž. přenesená",J274,0)</f>
        <v>0</v>
      </c>
      <c r="BI274" s="248">
        <f>IF(N274="nulová",J274,0)</f>
        <v>0</v>
      </c>
      <c r="BJ274" s="17" t="s">
        <v>14</v>
      </c>
      <c r="BK274" s="248">
        <f>ROUND(I274*H274,2)</f>
        <v>0</v>
      </c>
      <c r="BL274" s="17" t="s">
        <v>152</v>
      </c>
      <c r="BM274" s="247" t="s">
        <v>478</v>
      </c>
    </row>
    <row r="275" s="13" customFormat="1">
      <c r="A275" s="13"/>
      <c r="B275" s="249"/>
      <c r="C275" s="250"/>
      <c r="D275" s="251" t="s">
        <v>154</v>
      </c>
      <c r="E275" s="252" t="s">
        <v>1</v>
      </c>
      <c r="F275" s="253" t="s">
        <v>479</v>
      </c>
      <c r="G275" s="250"/>
      <c r="H275" s="254">
        <v>272.39999999999998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154</v>
      </c>
      <c r="AU275" s="260" t="s">
        <v>91</v>
      </c>
      <c r="AV275" s="13" t="s">
        <v>91</v>
      </c>
      <c r="AW275" s="13" t="s">
        <v>36</v>
      </c>
      <c r="AX275" s="13" t="s">
        <v>82</v>
      </c>
      <c r="AY275" s="260" t="s">
        <v>146</v>
      </c>
    </row>
    <row r="276" s="13" customFormat="1">
      <c r="A276" s="13"/>
      <c r="B276" s="249"/>
      <c r="C276" s="250"/>
      <c r="D276" s="251" t="s">
        <v>154</v>
      </c>
      <c r="E276" s="252" t="s">
        <v>1</v>
      </c>
      <c r="F276" s="253" t="s">
        <v>270</v>
      </c>
      <c r="G276" s="250"/>
      <c r="H276" s="254">
        <v>7.7999999999999998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154</v>
      </c>
      <c r="AU276" s="260" t="s">
        <v>91</v>
      </c>
      <c r="AV276" s="13" t="s">
        <v>91</v>
      </c>
      <c r="AW276" s="13" t="s">
        <v>36</v>
      </c>
      <c r="AX276" s="13" t="s">
        <v>82</v>
      </c>
      <c r="AY276" s="260" t="s">
        <v>146</v>
      </c>
    </row>
    <row r="277" s="14" customFormat="1">
      <c r="A277" s="14"/>
      <c r="B277" s="261"/>
      <c r="C277" s="262"/>
      <c r="D277" s="251" t="s">
        <v>154</v>
      </c>
      <c r="E277" s="263" t="s">
        <v>1</v>
      </c>
      <c r="F277" s="264" t="s">
        <v>157</v>
      </c>
      <c r="G277" s="262"/>
      <c r="H277" s="265">
        <v>280.19999999999999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1" t="s">
        <v>154</v>
      </c>
      <c r="AU277" s="271" t="s">
        <v>91</v>
      </c>
      <c r="AV277" s="14" t="s">
        <v>152</v>
      </c>
      <c r="AW277" s="14" t="s">
        <v>36</v>
      </c>
      <c r="AX277" s="14" t="s">
        <v>14</v>
      </c>
      <c r="AY277" s="271" t="s">
        <v>146</v>
      </c>
    </row>
    <row r="278" s="2" customFormat="1" ht="16.5" customHeight="1">
      <c r="A278" s="38"/>
      <c r="B278" s="39"/>
      <c r="C278" s="272" t="s">
        <v>480</v>
      </c>
      <c r="D278" s="272" t="s">
        <v>203</v>
      </c>
      <c r="E278" s="273" t="s">
        <v>481</v>
      </c>
      <c r="F278" s="274" t="s">
        <v>482</v>
      </c>
      <c r="G278" s="275" t="s">
        <v>112</v>
      </c>
      <c r="H278" s="276">
        <v>180.40000000000001</v>
      </c>
      <c r="I278" s="277"/>
      <c r="J278" s="278">
        <f>ROUND(I278*H278,2)</f>
        <v>0</v>
      </c>
      <c r="K278" s="274" t="s">
        <v>1</v>
      </c>
      <c r="L278" s="279"/>
      <c r="M278" s="280" t="s">
        <v>1</v>
      </c>
      <c r="N278" s="281" t="s">
        <v>47</v>
      </c>
      <c r="O278" s="91"/>
      <c r="P278" s="245">
        <f>O278*H278</f>
        <v>0</v>
      </c>
      <c r="Q278" s="245">
        <v>0.11799999999999999</v>
      </c>
      <c r="R278" s="245">
        <f>Q278*H278</f>
        <v>21.287199999999999</v>
      </c>
      <c r="S278" s="245">
        <v>0</v>
      </c>
      <c r="T278" s="246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7" t="s">
        <v>185</v>
      </c>
      <c r="AT278" s="247" t="s">
        <v>203</v>
      </c>
      <c r="AU278" s="247" t="s">
        <v>91</v>
      </c>
      <c r="AY278" s="17" t="s">
        <v>146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7" t="s">
        <v>14</v>
      </c>
      <c r="BK278" s="248">
        <f>ROUND(I278*H278,2)</f>
        <v>0</v>
      </c>
      <c r="BL278" s="17" t="s">
        <v>152</v>
      </c>
      <c r="BM278" s="247" t="s">
        <v>483</v>
      </c>
    </row>
    <row r="279" s="13" customFormat="1">
      <c r="A279" s="13"/>
      <c r="B279" s="249"/>
      <c r="C279" s="250"/>
      <c r="D279" s="251" t="s">
        <v>154</v>
      </c>
      <c r="E279" s="252" t="s">
        <v>1</v>
      </c>
      <c r="F279" s="253" t="s">
        <v>484</v>
      </c>
      <c r="G279" s="250"/>
      <c r="H279" s="254">
        <v>180.40000000000001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154</v>
      </c>
      <c r="AU279" s="260" t="s">
        <v>91</v>
      </c>
      <c r="AV279" s="13" t="s">
        <v>91</v>
      </c>
      <c r="AW279" s="13" t="s">
        <v>36</v>
      </c>
      <c r="AX279" s="13" t="s">
        <v>82</v>
      </c>
      <c r="AY279" s="260" t="s">
        <v>146</v>
      </c>
    </row>
    <row r="280" s="14" customFormat="1">
      <c r="A280" s="14"/>
      <c r="B280" s="261"/>
      <c r="C280" s="262"/>
      <c r="D280" s="251" t="s">
        <v>154</v>
      </c>
      <c r="E280" s="263" t="s">
        <v>1</v>
      </c>
      <c r="F280" s="264" t="s">
        <v>157</v>
      </c>
      <c r="G280" s="262"/>
      <c r="H280" s="265">
        <v>180.40000000000001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1" t="s">
        <v>154</v>
      </c>
      <c r="AU280" s="271" t="s">
        <v>91</v>
      </c>
      <c r="AV280" s="14" t="s">
        <v>152</v>
      </c>
      <c r="AW280" s="14" t="s">
        <v>36</v>
      </c>
      <c r="AX280" s="14" t="s">
        <v>14</v>
      </c>
      <c r="AY280" s="271" t="s">
        <v>146</v>
      </c>
    </row>
    <row r="281" s="2" customFormat="1" ht="16.5" customHeight="1">
      <c r="A281" s="38"/>
      <c r="B281" s="39"/>
      <c r="C281" s="272" t="s">
        <v>485</v>
      </c>
      <c r="D281" s="272" t="s">
        <v>203</v>
      </c>
      <c r="E281" s="273" t="s">
        <v>486</v>
      </c>
      <c r="F281" s="274" t="s">
        <v>487</v>
      </c>
      <c r="G281" s="275" t="s">
        <v>112</v>
      </c>
      <c r="H281" s="276">
        <v>11</v>
      </c>
      <c r="I281" s="277"/>
      <c r="J281" s="278">
        <f>ROUND(I281*H281,2)</f>
        <v>0</v>
      </c>
      <c r="K281" s="274" t="s">
        <v>1</v>
      </c>
      <c r="L281" s="279"/>
      <c r="M281" s="280" t="s">
        <v>1</v>
      </c>
      <c r="N281" s="281" t="s">
        <v>47</v>
      </c>
      <c r="O281" s="91"/>
      <c r="P281" s="245">
        <f>O281*H281</f>
        <v>0</v>
      </c>
      <c r="Q281" s="245">
        <v>0.10199999999999999</v>
      </c>
      <c r="R281" s="245">
        <f>Q281*H281</f>
        <v>1.1219999999999999</v>
      </c>
      <c r="S281" s="245">
        <v>0</v>
      </c>
      <c r="T281" s="24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7" t="s">
        <v>185</v>
      </c>
      <c r="AT281" s="247" t="s">
        <v>203</v>
      </c>
      <c r="AU281" s="247" t="s">
        <v>91</v>
      </c>
      <c r="AY281" s="17" t="s">
        <v>146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17" t="s">
        <v>14</v>
      </c>
      <c r="BK281" s="248">
        <f>ROUND(I281*H281,2)</f>
        <v>0</v>
      </c>
      <c r="BL281" s="17" t="s">
        <v>152</v>
      </c>
      <c r="BM281" s="247" t="s">
        <v>488</v>
      </c>
    </row>
    <row r="282" s="12" customFormat="1" ht="22.8" customHeight="1">
      <c r="A282" s="12"/>
      <c r="B282" s="220"/>
      <c r="C282" s="221"/>
      <c r="D282" s="222" t="s">
        <v>81</v>
      </c>
      <c r="E282" s="234" t="s">
        <v>185</v>
      </c>
      <c r="F282" s="234" t="s">
        <v>489</v>
      </c>
      <c r="G282" s="221"/>
      <c r="H282" s="221"/>
      <c r="I282" s="224"/>
      <c r="J282" s="235">
        <f>BK282</f>
        <v>0</v>
      </c>
      <c r="K282" s="221"/>
      <c r="L282" s="226"/>
      <c r="M282" s="227"/>
      <c r="N282" s="228"/>
      <c r="O282" s="228"/>
      <c r="P282" s="229">
        <f>SUM(P283:P310)</f>
        <v>0</v>
      </c>
      <c r="Q282" s="228"/>
      <c r="R282" s="229">
        <f>SUM(R283:R310)</f>
        <v>55.800998800000002</v>
      </c>
      <c r="S282" s="228"/>
      <c r="T282" s="230">
        <f>SUM(T283:T310)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31" t="s">
        <v>14</v>
      </c>
      <c r="AT282" s="232" t="s">
        <v>81</v>
      </c>
      <c r="AU282" s="232" t="s">
        <v>14</v>
      </c>
      <c r="AY282" s="231" t="s">
        <v>146</v>
      </c>
      <c r="BK282" s="233">
        <f>SUM(BK283:BK310)</f>
        <v>0</v>
      </c>
    </row>
    <row r="283" s="2" customFormat="1" ht="24" customHeight="1">
      <c r="A283" s="38"/>
      <c r="B283" s="39"/>
      <c r="C283" s="236" t="s">
        <v>490</v>
      </c>
      <c r="D283" s="236" t="s">
        <v>148</v>
      </c>
      <c r="E283" s="237" t="s">
        <v>491</v>
      </c>
      <c r="F283" s="238" t="s">
        <v>492</v>
      </c>
      <c r="G283" s="239" t="s">
        <v>193</v>
      </c>
      <c r="H283" s="240">
        <v>12</v>
      </c>
      <c r="I283" s="241"/>
      <c r="J283" s="242">
        <f>ROUND(I283*H283,2)</f>
        <v>0</v>
      </c>
      <c r="K283" s="238" t="s">
        <v>1</v>
      </c>
      <c r="L283" s="44"/>
      <c r="M283" s="243" t="s">
        <v>1</v>
      </c>
      <c r="N283" s="244" t="s">
        <v>47</v>
      </c>
      <c r="O283" s="91"/>
      <c r="P283" s="245">
        <f>O283*H283</f>
        <v>0</v>
      </c>
      <c r="Q283" s="245">
        <v>0.010999999999999999</v>
      </c>
      <c r="R283" s="245">
        <f>Q283*H283</f>
        <v>0.13200000000000001</v>
      </c>
      <c r="S283" s="245">
        <v>0</v>
      </c>
      <c r="T283" s="24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7" t="s">
        <v>152</v>
      </c>
      <c r="AT283" s="247" t="s">
        <v>148</v>
      </c>
      <c r="AU283" s="247" t="s">
        <v>91</v>
      </c>
      <c r="AY283" s="17" t="s">
        <v>146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17" t="s">
        <v>14</v>
      </c>
      <c r="BK283" s="248">
        <f>ROUND(I283*H283,2)</f>
        <v>0</v>
      </c>
      <c r="BL283" s="17" t="s">
        <v>152</v>
      </c>
      <c r="BM283" s="247" t="s">
        <v>493</v>
      </c>
    </row>
    <row r="284" s="13" customFormat="1">
      <c r="A284" s="13"/>
      <c r="B284" s="249"/>
      <c r="C284" s="250"/>
      <c r="D284" s="251" t="s">
        <v>154</v>
      </c>
      <c r="E284" s="252" t="s">
        <v>1</v>
      </c>
      <c r="F284" s="253" t="s">
        <v>494</v>
      </c>
      <c r="G284" s="250"/>
      <c r="H284" s="254">
        <v>12</v>
      </c>
      <c r="I284" s="255"/>
      <c r="J284" s="250"/>
      <c r="K284" s="250"/>
      <c r="L284" s="256"/>
      <c r="M284" s="257"/>
      <c r="N284" s="258"/>
      <c r="O284" s="258"/>
      <c r="P284" s="258"/>
      <c r="Q284" s="258"/>
      <c r="R284" s="258"/>
      <c r="S284" s="258"/>
      <c r="T284" s="25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0" t="s">
        <v>154</v>
      </c>
      <c r="AU284" s="260" t="s">
        <v>91</v>
      </c>
      <c r="AV284" s="13" t="s">
        <v>91</v>
      </c>
      <c r="AW284" s="13" t="s">
        <v>36</v>
      </c>
      <c r="AX284" s="13" t="s">
        <v>82</v>
      </c>
      <c r="AY284" s="260" t="s">
        <v>146</v>
      </c>
    </row>
    <row r="285" s="14" customFormat="1">
      <c r="A285" s="14"/>
      <c r="B285" s="261"/>
      <c r="C285" s="262"/>
      <c r="D285" s="251" t="s">
        <v>154</v>
      </c>
      <c r="E285" s="263" t="s">
        <v>1</v>
      </c>
      <c r="F285" s="264" t="s">
        <v>157</v>
      </c>
      <c r="G285" s="262"/>
      <c r="H285" s="265">
        <v>12</v>
      </c>
      <c r="I285" s="266"/>
      <c r="J285" s="262"/>
      <c r="K285" s="262"/>
      <c r="L285" s="267"/>
      <c r="M285" s="268"/>
      <c r="N285" s="269"/>
      <c r="O285" s="269"/>
      <c r="P285" s="269"/>
      <c r="Q285" s="269"/>
      <c r="R285" s="269"/>
      <c r="S285" s="269"/>
      <c r="T285" s="27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1" t="s">
        <v>154</v>
      </c>
      <c r="AU285" s="271" t="s">
        <v>91</v>
      </c>
      <c r="AV285" s="14" t="s">
        <v>152</v>
      </c>
      <c r="AW285" s="14" t="s">
        <v>36</v>
      </c>
      <c r="AX285" s="14" t="s">
        <v>14</v>
      </c>
      <c r="AY285" s="271" t="s">
        <v>146</v>
      </c>
    </row>
    <row r="286" s="2" customFormat="1" ht="36" customHeight="1">
      <c r="A286" s="38"/>
      <c r="B286" s="39"/>
      <c r="C286" s="236" t="s">
        <v>495</v>
      </c>
      <c r="D286" s="236" t="s">
        <v>148</v>
      </c>
      <c r="E286" s="237" t="s">
        <v>496</v>
      </c>
      <c r="F286" s="238" t="s">
        <v>497</v>
      </c>
      <c r="G286" s="239" t="s">
        <v>193</v>
      </c>
      <c r="H286" s="240">
        <v>13</v>
      </c>
      <c r="I286" s="241"/>
      <c r="J286" s="242">
        <f>ROUND(I286*H286,2)</f>
        <v>0</v>
      </c>
      <c r="K286" s="238" t="s">
        <v>151</v>
      </c>
      <c r="L286" s="44"/>
      <c r="M286" s="243" t="s">
        <v>1</v>
      </c>
      <c r="N286" s="244" t="s">
        <v>47</v>
      </c>
      <c r="O286" s="91"/>
      <c r="P286" s="245">
        <f>O286*H286</f>
        <v>0</v>
      </c>
      <c r="Q286" s="245">
        <v>0.0093600000000000003</v>
      </c>
      <c r="R286" s="245">
        <f>Q286*H286</f>
        <v>0.12168000000000001</v>
      </c>
      <c r="S286" s="245">
        <v>0</v>
      </c>
      <c r="T286" s="24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7" t="s">
        <v>152</v>
      </c>
      <c r="AT286" s="247" t="s">
        <v>148</v>
      </c>
      <c r="AU286" s="247" t="s">
        <v>91</v>
      </c>
      <c r="AY286" s="17" t="s">
        <v>146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7" t="s">
        <v>14</v>
      </c>
      <c r="BK286" s="248">
        <f>ROUND(I286*H286,2)</f>
        <v>0</v>
      </c>
      <c r="BL286" s="17" t="s">
        <v>152</v>
      </c>
      <c r="BM286" s="247" t="s">
        <v>498</v>
      </c>
    </row>
    <row r="287" s="13" customFormat="1">
      <c r="A287" s="13"/>
      <c r="B287" s="249"/>
      <c r="C287" s="250"/>
      <c r="D287" s="251" t="s">
        <v>154</v>
      </c>
      <c r="E287" s="252" t="s">
        <v>1</v>
      </c>
      <c r="F287" s="253" t="s">
        <v>499</v>
      </c>
      <c r="G287" s="250"/>
      <c r="H287" s="254">
        <v>13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154</v>
      </c>
      <c r="AU287" s="260" t="s">
        <v>91</v>
      </c>
      <c r="AV287" s="13" t="s">
        <v>91</v>
      </c>
      <c r="AW287" s="13" t="s">
        <v>36</v>
      </c>
      <c r="AX287" s="13" t="s">
        <v>82</v>
      </c>
      <c r="AY287" s="260" t="s">
        <v>146</v>
      </c>
    </row>
    <row r="288" s="14" customFormat="1">
      <c r="A288" s="14"/>
      <c r="B288" s="261"/>
      <c r="C288" s="262"/>
      <c r="D288" s="251" t="s">
        <v>154</v>
      </c>
      <c r="E288" s="263" t="s">
        <v>1</v>
      </c>
      <c r="F288" s="264" t="s">
        <v>157</v>
      </c>
      <c r="G288" s="262"/>
      <c r="H288" s="265">
        <v>13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1" t="s">
        <v>154</v>
      </c>
      <c r="AU288" s="271" t="s">
        <v>91</v>
      </c>
      <c r="AV288" s="14" t="s">
        <v>152</v>
      </c>
      <c r="AW288" s="14" t="s">
        <v>36</v>
      </c>
      <c r="AX288" s="14" t="s">
        <v>14</v>
      </c>
      <c r="AY288" s="271" t="s">
        <v>146</v>
      </c>
    </row>
    <row r="289" s="2" customFormat="1" ht="24" customHeight="1">
      <c r="A289" s="38"/>
      <c r="B289" s="39"/>
      <c r="C289" s="272" t="s">
        <v>500</v>
      </c>
      <c r="D289" s="272" t="s">
        <v>203</v>
      </c>
      <c r="E289" s="273" t="s">
        <v>501</v>
      </c>
      <c r="F289" s="274" t="s">
        <v>502</v>
      </c>
      <c r="G289" s="275" t="s">
        <v>193</v>
      </c>
      <c r="H289" s="276">
        <v>13</v>
      </c>
      <c r="I289" s="277"/>
      <c r="J289" s="278">
        <f>ROUND(I289*H289,2)</f>
        <v>0</v>
      </c>
      <c r="K289" s="274" t="s">
        <v>1</v>
      </c>
      <c r="L289" s="279"/>
      <c r="M289" s="280" t="s">
        <v>1</v>
      </c>
      <c r="N289" s="281" t="s">
        <v>47</v>
      </c>
      <c r="O289" s="91"/>
      <c r="P289" s="245">
        <f>O289*H289</f>
        <v>0</v>
      </c>
      <c r="Q289" s="245">
        <v>0.029000000000000001</v>
      </c>
      <c r="R289" s="245">
        <f>Q289*H289</f>
        <v>0.377</v>
      </c>
      <c r="S289" s="245">
        <v>0</v>
      </c>
      <c r="T289" s="246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7" t="s">
        <v>185</v>
      </c>
      <c r="AT289" s="247" t="s">
        <v>203</v>
      </c>
      <c r="AU289" s="247" t="s">
        <v>91</v>
      </c>
      <c r="AY289" s="17" t="s">
        <v>146</v>
      </c>
      <c r="BE289" s="248">
        <f>IF(N289="základní",J289,0)</f>
        <v>0</v>
      </c>
      <c r="BF289" s="248">
        <f>IF(N289="snížená",J289,0)</f>
        <v>0</v>
      </c>
      <c r="BG289" s="248">
        <f>IF(N289="zákl. přenesená",J289,0)</f>
        <v>0</v>
      </c>
      <c r="BH289" s="248">
        <f>IF(N289="sníž. přenesená",J289,0)</f>
        <v>0</v>
      </c>
      <c r="BI289" s="248">
        <f>IF(N289="nulová",J289,0)</f>
        <v>0</v>
      </c>
      <c r="BJ289" s="17" t="s">
        <v>14</v>
      </c>
      <c r="BK289" s="248">
        <f>ROUND(I289*H289,2)</f>
        <v>0</v>
      </c>
      <c r="BL289" s="17" t="s">
        <v>152</v>
      </c>
      <c r="BM289" s="247" t="s">
        <v>503</v>
      </c>
    </row>
    <row r="290" s="2" customFormat="1" ht="24" customHeight="1">
      <c r="A290" s="38"/>
      <c r="B290" s="39"/>
      <c r="C290" s="236" t="s">
        <v>504</v>
      </c>
      <c r="D290" s="236" t="s">
        <v>148</v>
      </c>
      <c r="E290" s="237" t="s">
        <v>505</v>
      </c>
      <c r="F290" s="238" t="s">
        <v>506</v>
      </c>
      <c r="G290" s="239" t="s">
        <v>193</v>
      </c>
      <c r="H290" s="240">
        <v>58</v>
      </c>
      <c r="I290" s="241"/>
      <c r="J290" s="242">
        <f>ROUND(I290*H290,2)</f>
        <v>0</v>
      </c>
      <c r="K290" s="238" t="s">
        <v>151</v>
      </c>
      <c r="L290" s="44"/>
      <c r="M290" s="243" t="s">
        <v>1</v>
      </c>
      <c r="N290" s="244" t="s">
        <v>47</v>
      </c>
      <c r="O290" s="91"/>
      <c r="P290" s="245">
        <f>O290*H290</f>
        <v>0</v>
      </c>
      <c r="Q290" s="245">
        <v>0.42080000000000001</v>
      </c>
      <c r="R290" s="245">
        <f>Q290*H290</f>
        <v>24.406400000000001</v>
      </c>
      <c r="S290" s="245">
        <v>0</v>
      </c>
      <c r="T290" s="246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7" t="s">
        <v>152</v>
      </c>
      <c r="AT290" s="247" t="s">
        <v>148</v>
      </c>
      <c r="AU290" s="247" t="s">
        <v>91</v>
      </c>
      <c r="AY290" s="17" t="s">
        <v>146</v>
      </c>
      <c r="BE290" s="248">
        <f>IF(N290="základní",J290,0)</f>
        <v>0</v>
      </c>
      <c r="BF290" s="248">
        <f>IF(N290="snížená",J290,0)</f>
        <v>0</v>
      </c>
      <c r="BG290" s="248">
        <f>IF(N290="zákl. přenesená",J290,0)</f>
        <v>0</v>
      </c>
      <c r="BH290" s="248">
        <f>IF(N290="sníž. přenesená",J290,0)</f>
        <v>0</v>
      </c>
      <c r="BI290" s="248">
        <f>IF(N290="nulová",J290,0)</f>
        <v>0</v>
      </c>
      <c r="BJ290" s="17" t="s">
        <v>14</v>
      </c>
      <c r="BK290" s="248">
        <f>ROUND(I290*H290,2)</f>
        <v>0</v>
      </c>
      <c r="BL290" s="17" t="s">
        <v>152</v>
      </c>
      <c r="BM290" s="247" t="s">
        <v>507</v>
      </c>
    </row>
    <row r="291" s="2" customFormat="1">
      <c r="A291" s="38"/>
      <c r="B291" s="39"/>
      <c r="C291" s="40"/>
      <c r="D291" s="251" t="s">
        <v>220</v>
      </c>
      <c r="E291" s="40"/>
      <c r="F291" s="282" t="s">
        <v>508</v>
      </c>
      <c r="G291" s="40"/>
      <c r="H291" s="40"/>
      <c r="I291" s="145"/>
      <c r="J291" s="40"/>
      <c r="K291" s="40"/>
      <c r="L291" s="44"/>
      <c r="M291" s="283"/>
      <c r="N291" s="284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220</v>
      </c>
      <c r="AU291" s="17" t="s">
        <v>91</v>
      </c>
    </row>
    <row r="292" s="13" customFormat="1">
      <c r="A292" s="13"/>
      <c r="B292" s="249"/>
      <c r="C292" s="250"/>
      <c r="D292" s="251" t="s">
        <v>154</v>
      </c>
      <c r="E292" s="252" t="s">
        <v>1</v>
      </c>
      <c r="F292" s="253" t="s">
        <v>509</v>
      </c>
      <c r="G292" s="250"/>
      <c r="H292" s="254">
        <v>24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154</v>
      </c>
      <c r="AU292" s="260" t="s">
        <v>91</v>
      </c>
      <c r="AV292" s="13" t="s">
        <v>91</v>
      </c>
      <c r="AW292" s="13" t="s">
        <v>36</v>
      </c>
      <c r="AX292" s="13" t="s">
        <v>82</v>
      </c>
      <c r="AY292" s="260" t="s">
        <v>146</v>
      </c>
    </row>
    <row r="293" s="13" customFormat="1">
      <c r="A293" s="13"/>
      <c r="B293" s="249"/>
      <c r="C293" s="250"/>
      <c r="D293" s="251" t="s">
        <v>154</v>
      </c>
      <c r="E293" s="252" t="s">
        <v>1</v>
      </c>
      <c r="F293" s="253" t="s">
        <v>510</v>
      </c>
      <c r="G293" s="250"/>
      <c r="H293" s="254">
        <v>34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154</v>
      </c>
      <c r="AU293" s="260" t="s">
        <v>91</v>
      </c>
      <c r="AV293" s="13" t="s">
        <v>91</v>
      </c>
      <c r="AW293" s="13" t="s">
        <v>36</v>
      </c>
      <c r="AX293" s="13" t="s">
        <v>82</v>
      </c>
      <c r="AY293" s="260" t="s">
        <v>146</v>
      </c>
    </row>
    <row r="294" s="14" customFormat="1">
      <c r="A294" s="14"/>
      <c r="B294" s="261"/>
      <c r="C294" s="262"/>
      <c r="D294" s="251" t="s">
        <v>154</v>
      </c>
      <c r="E294" s="263" t="s">
        <v>1</v>
      </c>
      <c r="F294" s="264" t="s">
        <v>157</v>
      </c>
      <c r="G294" s="262"/>
      <c r="H294" s="265">
        <v>58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1" t="s">
        <v>154</v>
      </c>
      <c r="AU294" s="271" t="s">
        <v>91</v>
      </c>
      <c r="AV294" s="14" t="s">
        <v>152</v>
      </c>
      <c r="AW294" s="14" t="s">
        <v>36</v>
      </c>
      <c r="AX294" s="14" t="s">
        <v>14</v>
      </c>
      <c r="AY294" s="271" t="s">
        <v>146</v>
      </c>
    </row>
    <row r="295" s="2" customFormat="1" ht="24" customHeight="1">
      <c r="A295" s="38"/>
      <c r="B295" s="39"/>
      <c r="C295" s="272" t="s">
        <v>511</v>
      </c>
      <c r="D295" s="272" t="s">
        <v>203</v>
      </c>
      <c r="E295" s="273" t="s">
        <v>512</v>
      </c>
      <c r="F295" s="274" t="s">
        <v>513</v>
      </c>
      <c r="G295" s="275" t="s">
        <v>193</v>
      </c>
      <c r="H295" s="276">
        <v>58</v>
      </c>
      <c r="I295" s="277"/>
      <c r="J295" s="278">
        <f>ROUND(I295*H295,2)</f>
        <v>0</v>
      </c>
      <c r="K295" s="274" t="s">
        <v>1</v>
      </c>
      <c r="L295" s="279"/>
      <c r="M295" s="280" t="s">
        <v>1</v>
      </c>
      <c r="N295" s="281" t="s">
        <v>47</v>
      </c>
      <c r="O295" s="91"/>
      <c r="P295" s="245">
        <f>O295*H295</f>
        <v>0</v>
      </c>
      <c r="Q295" s="245">
        <v>0.050999999999999997</v>
      </c>
      <c r="R295" s="245">
        <f>Q295*H295</f>
        <v>2.9579999999999997</v>
      </c>
      <c r="S295" s="245">
        <v>0</v>
      </c>
      <c r="T295" s="246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7" t="s">
        <v>185</v>
      </c>
      <c r="AT295" s="247" t="s">
        <v>203</v>
      </c>
      <c r="AU295" s="247" t="s">
        <v>91</v>
      </c>
      <c r="AY295" s="17" t="s">
        <v>146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17" t="s">
        <v>14</v>
      </c>
      <c r="BK295" s="248">
        <f>ROUND(I295*H295,2)</f>
        <v>0</v>
      </c>
      <c r="BL295" s="17" t="s">
        <v>152</v>
      </c>
      <c r="BM295" s="247" t="s">
        <v>514</v>
      </c>
    </row>
    <row r="296" s="2" customFormat="1" ht="16.5" customHeight="1">
      <c r="A296" s="38"/>
      <c r="B296" s="39"/>
      <c r="C296" s="236" t="s">
        <v>515</v>
      </c>
      <c r="D296" s="236" t="s">
        <v>148</v>
      </c>
      <c r="E296" s="237" t="s">
        <v>516</v>
      </c>
      <c r="F296" s="238" t="s">
        <v>517</v>
      </c>
      <c r="G296" s="239" t="s">
        <v>193</v>
      </c>
      <c r="H296" s="240">
        <v>9</v>
      </c>
      <c r="I296" s="241"/>
      <c r="J296" s="242">
        <f>ROUND(I296*H296,2)</f>
        <v>0</v>
      </c>
      <c r="K296" s="238" t="s">
        <v>151</v>
      </c>
      <c r="L296" s="44"/>
      <c r="M296" s="243" t="s">
        <v>1</v>
      </c>
      <c r="N296" s="244" t="s">
        <v>47</v>
      </c>
      <c r="O296" s="91"/>
      <c r="P296" s="245">
        <f>O296*H296</f>
        <v>0</v>
      </c>
      <c r="Q296" s="245">
        <v>0.12303160000000001</v>
      </c>
      <c r="R296" s="245">
        <f>Q296*H296</f>
        <v>1.1072844</v>
      </c>
      <c r="S296" s="245">
        <v>0</v>
      </c>
      <c r="T296" s="246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7" t="s">
        <v>152</v>
      </c>
      <c r="AT296" s="247" t="s">
        <v>148</v>
      </c>
      <c r="AU296" s="247" t="s">
        <v>91</v>
      </c>
      <c r="AY296" s="17" t="s">
        <v>146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17" t="s">
        <v>14</v>
      </c>
      <c r="BK296" s="248">
        <f>ROUND(I296*H296,2)</f>
        <v>0</v>
      </c>
      <c r="BL296" s="17" t="s">
        <v>152</v>
      </c>
      <c r="BM296" s="247" t="s">
        <v>518</v>
      </c>
    </row>
    <row r="297" s="13" customFormat="1">
      <c r="A297" s="13"/>
      <c r="B297" s="249"/>
      <c r="C297" s="250"/>
      <c r="D297" s="251" t="s">
        <v>154</v>
      </c>
      <c r="E297" s="252" t="s">
        <v>1</v>
      </c>
      <c r="F297" s="253" t="s">
        <v>519</v>
      </c>
      <c r="G297" s="250"/>
      <c r="H297" s="254">
        <v>9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154</v>
      </c>
      <c r="AU297" s="260" t="s">
        <v>91</v>
      </c>
      <c r="AV297" s="13" t="s">
        <v>91</v>
      </c>
      <c r="AW297" s="13" t="s">
        <v>36</v>
      </c>
      <c r="AX297" s="13" t="s">
        <v>82</v>
      </c>
      <c r="AY297" s="260" t="s">
        <v>146</v>
      </c>
    </row>
    <row r="298" s="14" customFormat="1">
      <c r="A298" s="14"/>
      <c r="B298" s="261"/>
      <c r="C298" s="262"/>
      <c r="D298" s="251" t="s">
        <v>154</v>
      </c>
      <c r="E298" s="263" t="s">
        <v>1</v>
      </c>
      <c r="F298" s="264" t="s">
        <v>157</v>
      </c>
      <c r="G298" s="262"/>
      <c r="H298" s="265">
        <v>9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1" t="s">
        <v>154</v>
      </c>
      <c r="AU298" s="271" t="s">
        <v>91</v>
      </c>
      <c r="AV298" s="14" t="s">
        <v>152</v>
      </c>
      <c r="AW298" s="14" t="s">
        <v>36</v>
      </c>
      <c r="AX298" s="14" t="s">
        <v>14</v>
      </c>
      <c r="AY298" s="271" t="s">
        <v>146</v>
      </c>
    </row>
    <row r="299" s="2" customFormat="1" ht="16.5" customHeight="1">
      <c r="A299" s="38"/>
      <c r="B299" s="39"/>
      <c r="C299" s="272" t="s">
        <v>520</v>
      </c>
      <c r="D299" s="272" t="s">
        <v>203</v>
      </c>
      <c r="E299" s="273" t="s">
        <v>521</v>
      </c>
      <c r="F299" s="274" t="s">
        <v>522</v>
      </c>
      <c r="G299" s="275" t="s">
        <v>193</v>
      </c>
      <c r="H299" s="276">
        <v>9</v>
      </c>
      <c r="I299" s="277"/>
      <c r="J299" s="278">
        <f>ROUND(I299*H299,2)</f>
        <v>0</v>
      </c>
      <c r="K299" s="274" t="s">
        <v>1</v>
      </c>
      <c r="L299" s="279"/>
      <c r="M299" s="280" t="s">
        <v>1</v>
      </c>
      <c r="N299" s="281" t="s">
        <v>47</v>
      </c>
      <c r="O299" s="91"/>
      <c r="P299" s="245">
        <f>O299*H299</f>
        <v>0</v>
      </c>
      <c r="Q299" s="245">
        <v>0.013299999999999999</v>
      </c>
      <c r="R299" s="245">
        <f>Q299*H299</f>
        <v>0.1197</v>
      </c>
      <c r="S299" s="245">
        <v>0</v>
      </c>
      <c r="T299" s="24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7" t="s">
        <v>185</v>
      </c>
      <c r="AT299" s="247" t="s">
        <v>203</v>
      </c>
      <c r="AU299" s="247" t="s">
        <v>91</v>
      </c>
      <c r="AY299" s="17" t="s">
        <v>146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7" t="s">
        <v>14</v>
      </c>
      <c r="BK299" s="248">
        <f>ROUND(I299*H299,2)</f>
        <v>0</v>
      </c>
      <c r="BL299" s="17" t="s">
        <v>152</v>
      </c>
      <c r="BM299" s="247" t="s">
        <v>523</v>
      </c>
    </row>
    <row r="300" s="2" customFormat="1" ht="24" customHeight="1">
      <c r="A300" s="38"/>
      <c r="B300" s="39"/>
      <c r="C300" s="272" t="s">
        <v>524</v>
      </c>
      <c r="D300" s="272" t="s">
        <v>203</v>
      </c>
      <c r="E300" s="273" t="s">
        <v>525</v>
      </c>
      <c r="F300" s="274" t="s">
        <v>526</v>
      </c>
      <c r="G300" s="275" t="s">
        <v>193</v>
      </c>
      <c r="H300" s="276">
        <v>9</v>
      </c>
      <c r="I300" s="277"/>
      <c r="J300" s="278">
        <f>ROUND(I300*H300,2)</f>
        <v>0</v>
      </c>
      <c r="K300" s="274" t="s">
        <v>1</v>
      </c>
      <c r="L300" s="279"/>
      <c r="M300" s="280" t="s">
        <v>1</v>
      </c>
      <c r="N300" s="281" t="s">
        <v>47</v>
      </c>
      <c r="O300" s="91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7" t="s">
        <v>185</v>
      </c>
      <c r="AT300" s="247" t="s">
        <v>203</v>
      </c>
      <c r="AU300" s="247" t="s">
        <v>91</v>
      </c>
      <c r="AY300" s="17" t="s">
        <v>146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7" t="s">
        <v>14</v>
      </c>
      <c r="BK300" s="248">
        <f>ROUND(I300*H300,2)</f>
        <v>0</v>
      </c>
      <c r="BL300" s="17" t="s">
        <v>152</v>
      </c>
      <c r="BM300" s="247" t="s">
        <v>527</v>
      </c>
    </row>
    <row r="301" s="2" customFormat="1" ht="16.5" customHeight="1">
      <c r="A301" s="38"/>
      <c r="B301" s="39"/>
      <c r="C301" s="236" t="s">
        <v>528</v>
      </c>
      <c r="D301" s="236" t="s">
        <v>148</v>
      </c>
      <c r="E301" s="237" t="s">
        <v>529</v>
      </c>
      <c r="F301" s="238" t="s">
        <v>530</v>
      </c>
      <c r="G301" s="239" t="s">
        <v>193</v>
      </c>
      <c r="H301" s="240">
        <v>8</v>
      </c>
      <c r="I301" s="241"/>
      <c r="J301" s="242">
        <f>ROUND(I301*H301,2)</f>
        <v>0</v>
      </c>
      <c r="K301" s="238" t="s">
        <v>151</v>
      </c>
      <c r="L301" s="44"/>
      <c r="M301" s="243" t="s">
        <v>1</v>
      </c>
      <c r="N301" s="244" t="s">
        <v>47</v>
      </c>
      <c r="O301" s="91"/>
      <c r="P301" s="245">
        <f>O301*H301</f>
        <v>0</v>
      </c>
      <c r="Q301" s="245">
        <v>0.32905679999999998</v>
      </c>
      <c r="R301" s="245">
        <f>Q301*H301</f>
        <v>2.6324543999999999</v>
      </c>
      <c r="S301" s="245">
        <v>0</v>
      </c>
      <c r="T301" s="246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7" t="s">
        <v>152</v>
      </c>
      <c r="AT301" s="247" t="s">
        <v>148</v>
      </c>
      <c r="AU301" s="247" t="s">
        <v>91</v>
      </c>
      <c r="AY301" s="17" t="s">
        <v>146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17" t="s">
        <v>14</v>
      </c>
      <c r="BK301" s="248">
        <f>ROUND(I301*H301,2)</f>
        <v>0</v>
      </c>
      <c r="BL301" s="17" t="s">
        <v>152</v>
      </c>
      <c r="BM301" s="247" t="s">
        <v>531</v>
      </c>
    </row>
    <row r="302" s="13" customFormat="1">
      <c r="A302" s="13"/>
      <c r="B302" s="249"/>
      <c r="C302" s="250"/>
      <c r="D302" s="251" t="s">
        <v>154</v>
      </c>
      <c r="E302" s="252" t="s">
        <v>1</v>
      </c>
      <c r="F302" s="253" t="s">
        <v>532</v>
      </c>
      <c r="G302" s="250"/>
      <c r="H302" s="254">
        <v>8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154</v>
      </c>
      <c r="AU302" s="260" t="s">
        <v>91</v>
      </c>
      <c r="AV302" s="13" t="s">
        <v>91</v>
      </c>
      <c r="AW302" s="13" t="s">
        <v>36</v>
      </c>
      <c r="AX302" s="13" t="s">
        <v>82</v>
      </c>
      <c r="AY302" s="260" t="s">
        <v>146</v>
      </c>
    </row>
    <row r="303" s="14" customFormat="1">
      <c r="A303" s="14"/>
      <c r="B303" s="261"/>
      <c r="C303" s="262"/>
      <c r="D303" s="251" t="s">
        <v>154</v>
      </c>
      <c r="E303" s="263" t="s">
        <v>1</v>
      </c>
      <c r="F303" s="264" t="s">
        <v>157</v>
      </c>
      <c r="G303" s="262"/>
      <c r="H303" s="265">
        <v>8</v>
      </c>
      <c r="I303" s="266"/>
      <c r="J303" s="262"/>
      <c r="K303" s="262"/>
      <c r="L303" s="267"/>
      <c r="M303" s="268"/>
      <c r="N303" s="269"/>
      <c r="O303" s="269"/>
      <c r="P303" s="269"/>
      <c r="Q303" s="269"/>
      <c r="R303" s="269"/>
      <c r="S303" s="269"/>
      <c r="T303" s="27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1" t="s">
        <v>154</v>
      </c>
      <c r="AU303" s="271" t="s">
        <v>91</v>
      </c>
      <c r="AV303" s="14" t="s">
        <v>152</v>
      </c>
      <c r="AW303" s="14" t="s">
        <v>36</v>
      </c>
      <c r="AX303" s="14" t="s">
        <v>14</v>
      </c>
      <c r="AY303" s="271" t="s">
        <v>146</v>
      </c>
    </row>
    <row r="304" s="2" customFormat="1" ht="16.5" customHeight="1">
      <c r="A304" s="38"/>
      <c r="B304" s="39"/>
      <c r="C304" s="272" t="s">
        <v>533</v>
      </c>
      <c r="D304" s="272" t="s">
        <v>203</v>
      </c>
      <c r="E304" s="273" t="s">
        <v>534</v>
      </c>
      <c r="F304" s="274" t="s">
        <v>535</v>
      </c>
      <c r="G304" s="275" t="s">
        <v>193</v>
      </c>
      <c r="H304" s="276">
        <v>8</v>
      </c>
      <c r="I304" s="277"/>
      <c r="J304" s="278">
        <f>ROUND(I304*H304,2)</f>
        <v>0</v>
      </c>
      <c r="K304" s="274" t="s">
        <v>1</v>
      </c>
      <c r="L304" s="279"/>
      <c r="M304" s="280" t="s">
        <v>1</v>
      </c>
      <c r="N304" s="281" t="s">
        <v>47</v>
      </c>
      <c r="O304" s="91"/>
      <c r="P304" s="245">
        <f>O304*H304</f>
        <v>0</v>
      </c>
      <c r="Q304" s="245">
        <v>0.029499999999999998</v>
      </c>
      <c r="R304" s="245">
        <f>Q304*H304</f>
        <v>0.23599999999999999</v>
      </c>
      <c r="S304" s="245">
        <v>0</v>
      </c>
      <c r="T304" s="246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7" t="s">
        <v>185</v>
      </c>
      <c r="AT304" s="247" t="s">
        <v>203</v>
      </c>
      <c r="AU304" s="247" t="s">
        <v>91</v>
      </c>
      <c r="AY304" s="17" t="s">
        <v>146</v>
      </c>
      <c r="BE304" s="248">
        <f>IF(N304="základní",J304,0)</f>
        <v>0</v>
      </c>
      <c r="BF304" s="248">
        <f>IF(N304="snížená",J304,0)</f>
        <v>0</v>
      </c>
      <c r="BG304" s="248">
        <f>IF(N304="zákl. přenesená",J304,0)</f>
        <v>0</v>
      </c>
      <c r="BH304" s="248">
        <f>IF(N304="sníž. přenesená",J304,0)</f>
        <v>0</v>
      </c>
      <c r="BI304" s="248">
        <f>IF(N304="nulová",J304,0)</f>
        <v>0</v>
      </c>
      <c r="BJ304" s="17" t="s">
        <v>14</v>
      </c>
      <c r="BK304" s="248">
        <f>ROUND(I304*H304,2)</f>
        <v>0</v>
      </c>
      <c r="BL304" s="17" t="s">
        <v>152</v>
      </c>
      <c r="BM304" s="247" t="s">
        <v>536</v>
      </c>
    </row>
    <row r="305" s="2" customFormat="1" ht="24" customHeight="1">
      <c r="A305" s="38"/>
      <c r="B305" s="39"/>
      <c r="C305" s="272" t="s">
        <v>537</v>
      </c>
      <c r="D305" s="272" t="s">
        <v>203</v>
      </c>
      <c r="E305" s="273" t="s">
        <v>538</v>
      </c>
      <c r="F305" s="274" t="s">
        <v>539</v>
      </c>
      <c r="G305" s="275" t="s">
        <v>193</v>
      </c>
      <c r="H305" s="276">
        <v>8</v>
      </c>
      <c r="I305" s="277"/>
      <c r="J305" s="278">
        <f>ROUND(I305*H305,2)</f>
        <v>0</v>
      </c>
      <c r="K305" s="274" t="s">
        <v>1</v>
      </c>
      <c r="L305" s="279"/>
      <c r="M305" s="280" t="s">
        <v>1</v>
      </c>
      <c r="N305" s="281" t="s">
        <v>47</v>
      </c>
      <c r="O305" s="91"/>
      <c r="P305" s="245">
        <f>O305*H305</f>
        <v>0</v>
      </c>
      <c r="Q305" s="245">
        <v>0</v>
      </c>
      <c r="R305" s="245">
        <f>Q305*H305</f>
        <v>0</v>
      </c>
      <c r="S305" s="245">
        <v>0</v>
      </c>
      <c r="T305" s="246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47" t="s">
        <v>185</v>
      </c>
      <c r="AT305" s="247" t="s">
        <v>203</v>
      </c>
      <c r="AU305" s="247" t="s">
        <v>91</v>
      </c>
      <c r="AY305" s="17" t="s">
        <v>146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17" t="s">
        <v>14</v>
      </c>
      <c r="BK305" s="248">
        <f>ROUND(I305*H305,2)</f>
        <v>0</v>
      </c>
      <c r="BL305" s="17" t="s">
        <v>152</v>
      </c>
      <c r="BM305" s="247" t="s">
        <v>540</v>
      </c>
    </row>
    <row r="306" s="2" customFormat="1" ht="36" customHeight="1">
      <c r="A306" s="38"/>
      <c r="B306" s="39"/>
      <c r="C306" s="236" t="s">
        <v>541</v>
      </c>
      <c r="D306" s="236" t="s">
        <v>148</v>
      </c>
      <c r="E306" s="237" t="s">
        <v>542</v>
      </c>
      <c r="F306" s="238" t="s">
        <v>543</v>
      </c>
      <c r="G306" s="239" t="s">
        <v>193</v>
      </c>
      <c r="H306" s="240">
        <v>76</v>
      </c>
      <c r="I306" s="241"/>
      <c r="J306" s="242">
        <f>ROUND(I306*H306,2)</f>
        <v>0</v>
      </c>
      <c r="K306" s="238" t="s">
        <v>151</v>
      </c>
      <c r="L306" s="44"/>
      <c r="M306" s="243" t="s">
        <v>1</v>
      </c>
      <c r="N306" s="244" t="s">
        <v>47</v>
      </c>
      <c r="O306" s="91"/>
      <c r="P306" s="245">
        <f>O306*H306</f>
        <v>0</v>
      </c>
      <c r="Q306" s="245">
        <v>0.31108000000000002</v>
      </c>
      <c r="R306" s="245">
        <f>Q306*H306</f>
        <v>23.64208</v>
      </c>
      <c r="S306" s="245">
        <v>0</v>
      </c>
      <c r="T306" s="246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7" t="s">
        <v>152</v>
      </c>
      <c r="AT306" s="247" t="s">
        <v>148</v>
      </c>
      <c r="AU306" s="247" t="s">
        <v>91</v>
      </c>
      <c r="AY306" s="17" t="s">
        <v>146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7" t="s">
        <v>14</v>
      </c>
      <c r="BK306" s="248">
        <f>ROUND(I306*H306,2)</f>
        <v>0</v>
      </c>
      <c r="BL306" s="17" t="s">
        <v>152</v>
      </c>
      <c r="BM306" s="247" t="s">
        <v>544</v>
      </c>
    </row>
    <row r="307" s="2" customFormat="1">
      <c r="A307" s="38"/>
      <c r="B307" s="39"/>
      <c r="C307" s="40"/>
      <c r="D307" s="251" t="s">
        <v>220</v>
      </c>
      <c r="E307" s="40"/>
      <c r="F307" s="282" t="s">
        <v>508</v>
      </c>
      <c r="G307" s="40"/>
      <c r="H307" s="40"/>
      <c r="I307" s="145"/>
      <c r="J307" s="40"/>
      <c r="K307" s="40"/>
      <c r="L307" s="44"/>
      <c r="M307" s="283"/>
      <c r="N307" s="284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220</v>
      </c>
      <c r="AU307" s="17" t="s">
        <v>91</v>
      </c>
    </row>
    <row r="308" s="13" customFormat="1">
      <c r="A308" s="13"/>
      <c r="B308" s="249"/>
      <c r="C308" s="250"/>
      <c r="D308" s="251" t="s">
        <v>154</v>
      </c>
      <c r="E308" s="252" t="s">
        <v>1</v>
      </c>
      <c r="F308" s="253" t="s">
        <v>545</v>
      </c>
      <c r="G308" s="250"/>
      <c r="H308" s="254">
        <v>76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154</v>
      </c>
      <c r="AU308" s="260" t="s">
        <v>91</v>
      </c>
      <c r="AV308" s="13" t="s">
        <v>91</v>
      </c>
      <c r="AW308" s="13" t="s">
        <v>36</v>
      </c>
      <c r="AX308" s="13" t="s">
        <v>82</v>
      </c>
      <c r="AY308" s="260" t="s">
        <v>146</v>
      </c>
    </row>
    <row r="309" s="14" customFormat="1">
      <c r="A309" s="14"/>
      <c r="B309" s="261"/>
      <c r="C309" s="262"/>
      <c r="D309" s="251" t="s">
        <v>154</v>
      </c>
      <c r="E309" s="263" t="s">
        <v>1</v>
      </c>
      <c r="F309" s="264" t="s">
        <v>157</v>
      </c>
      <c r="G309" s="262"/>
      <c r="H309" s="265">
        <v>76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1" t="s">
        <v>154</v>
      </c>
      <c r="AU309" s="271" t="s">
        <v>91</v>
      </c>
      <c r="AV309" s="14" t="s">
        <v>152</v>
      </c>
      <c r="AW309" s="14" t="s">
        <v>36</v>
      </c>
      <c r="AX309" s="14" t="s">
        <v>14</v>
      </c>
      <c r="AY309" s="271" t="s">
        <v>146</v>
      </c>
    </row>
    <row r="310" s="2" customFormat="1" ht="16.5" customHeight="1">
      <c r="A310" s="38"/>
      <c r="B310" s="39"/>
      <c r="C310" s="272" t="s">
        <v>546</v>
      </c>
      <c r="D310" s="272" t="s">
        <v>203</v>
      </c>
      <c r="E310" s="273" t="s">
        <v>547</v>
      </c>
      <c r="F310" s="274" t="s">
        <v>548</v>
      </c>
      <c r="G310" s="275" t="s">
        <v>193</v>
      </c>
      <c r="H310" s="276">
        <v>76</v>
      </c>
      <c r="I310" s="277"/>
      <c r="J310" s="278">
        <f>ROUND(I310*H310,2)</f>
        <v>0</v>
      </c>
      <c r="K310" s="274" t="s">
        <v>1</v>
      </c>
      <c r="L310" s="279"/>
      <c r="M310" s="280" t="s">
        <v>1</v>
      </c>
      <c r="N310" s="281" t="s">
        <v>47</v>
      </c>
      <c r="O310" s="91"/>
      <c r="P310" s="245">
        <f>O310*H310</f>
        <v>0</v>
      </c>
      <c r="Q310" s="245">
        <v>0.00089999999999999998</v>
      </c>
      <c r="R310" s="245">
        <f>Q310*H310</f>
        <v>0.068400000000000002</v>
      </c>
      <c r="S310" s="245">
        <v>0</v>
      </c>
      <c r="T310" s="246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7" t="s">
        <v>185</v>
      </c>
      <c r="AT310" s="247" t="s">
        <v>203</v>
      </c>
      <c r="AU310" s="247" t="s">
        <v>91</v>
      </c>
      <c r="AY310" s="17" t="s">
        <v>146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7" t="s">
        <v>14</v>
      </c>
      <c r="BK310" s="248">
        <f>ROUND(I310*H310,2)</f>
        <v>0</v>
      </c>
      <c r="BL310" s="17" t="s">
        <v>152</v>
      </c>
      <c r="BM310" s="247" t="s">
        <v>549</v>
      </c>
    </row>
    <row r="311" s="12" customFormat="1" ht="22.8" customHeight="1">
      <c r="A311" s="12"/>
      <c r="B311" s="220"/>
      <c r="C311" s="221"/>
      <c r="D311" s="222" t="s">
        <v>81</v>
      </c>
      <c r="E311" s="234" t="s">
        <v>190</v>
      </c>
      <c r="F311" s="234" t="s">
        <v>196</v>
      </c>
      <c r="G311" s="221"/>
      <c r="H311" s="221"/>
      <c r="I311" s="224"/>
      <c r="J311" s="235">
        <f>BK311</f>
        <v>0</v>
      </c>
      <c r="K311" s="221"/>
      <c r="L311" s="226"/>
      <c r="M311" s="227"/>
      <c r="N311" s="228"/>
      <c r="O311" s="228"/>
      <c r="P311" s="229">
        <f>SUM(P312:P483)</f>
        <v>0</v>
      </c>
      <c r="Q311" s="228"/>
      <c r="R311" s="229">
        <f>SUM(R312:R483)</f>
        <v>1118.6469007432002</v>
      </c>
      <c r="S311" s="228"/>
      <c r="T311" s="230">
        <f>SUM(T312:T483)</f>
        <v>226.02549999999999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31" t="s">
        <v>14</v>
      </c>
      <c r="AT311" s="232" t="s">
        <v>81</v>
      </c>
      <c r="AU311" s="232" t="s">
        <v>14</v>
      </c>
      <c r="AY311" s="231" t="s">
        <v>146</v>
      </c>
      <c r="BK311" s="233">
        <f>SUM(BK312:BK483)</f>
        <v>0</v>
      </c>
    </row>
    <row r="312" s="2" customFormat="1" ht="24" customHeight="1">
      <c r="A312" s="38"/>
      <c r="B312" s="39"/>
      <c r="C312" s="236" t="s">
        <v>550</v>
      </c>
      <c r="D312" s="236" t="s">
        <v>148</v>
      </c>
      <c r="E312" s="237" t="s">
        <v>551</v>
      </c>
      <c r="F312" s="238" t="s">
        <v>552</v>
      </c>
      <c r="G312" s="239" t="s">
        <v>193</v>
      </c>
      <c r="H312" s="240">
        <v>15</v>
      </c>
      <c r="I312" s="241"/>
      <c r="J312" s="242">
        <f>ROUND(I312*H312,2)</f>
        <v>0</v>
      </c>
      <c r="K312" s="238" t="s">
        <v>1</v>
      </c>
      <c r="L312" s="44"/>
      <c r="M312" s="243" t="s">
        <v>1</v>
      </c>
      <c r="N312" s="244" t="s">
        <v>47</v>
      </c>
      <c r="O312" s="91"/>
      <c r="P312" s="245">
        <f>O312*H312</f>
        <v>0</v>
      </c>
      <c r="Q312" s="245">
        <v>0.0011999999999999999</v>
      </c>
      <c r="R312" s="245">
        <f>Q312*H312</f>
        <v>0.017999999999999999</v>
      </c>
      <c r="S312" s="245">
        <v>0</v>
      </c>
      <c r="T312" s="246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7" t="s">
        <v>152</v>
      </c>
      <c r="AT312" s="247" t="s">
        <v>148</v>
      </c>
      <c r="AU312" s="247" t="s">
        <v>91</v>
      </c>
      <c r="AY312" s="17" t="s">
        <v>146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7" t="s">
        <v>14</v>
      </c>
      <c r="BK312" s="248">
        <f>ROUND(I312*H312,2)</f>
        <v>0</v>
      </c>
      <c r="BL312" s="17" t="s">
        <v>152</v>
      </c>
      <c r="BM312" s="247" t="s">
        <v>553</v>
      </c>
    </row>
    <row r="313" s="13" customFormat="1">
      <c r="A313" s="13"/>
      <c r="B313" s="249"/>
      <c r="C313" s="250"/>
      <c r="D313" s="251" t="s">
        <v>154</v>
      </c>
      <c r="E313" s="252" t="s">
        <v>1</v>
      </c>
      <c r="F313" s="253" t="s">
        <v>554</v>
      </c>
      <c r="G313" s="250"/>
      <c r="H313" s="254">
        <v>15</v>
      </c>
      <c r="I313" s="255"/>
      <c r="J313" s="250"/>
      <c r="K313" s="250"/>
      <c r="L313" s="256"/>
      <c r="M313" s="257"/>
      <c r="N313" s="258"/>
      <c r="O313" s="258"/>
      <c r="P313" s="258"/>
      <c r="Q313" s="258"/>
      <c r="R313" s="258"/>
      <c r="S313" s="258"/>
      <c r="T313" s="25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0" t="s">
        <v>154</v>
      </c>
      <c r="AU313" s="260" t="s">
        <v>91</v>
      </c>
      <c r="AV313" s="13" t="s">
        <v>91</v>
      </c>
      <c r="AW313" s="13" t="s">
        <v>36</v>
      </c>
      <c r="AX313" s="13" t="s">
        <v>82</v>
      </c>
      <c r="AY313" s="260" t="s">
        <v>146</v>
      </c>
    </row>
    <row r="314" s="14" customFormat="1">
      <c r="A314" s="14"/>
      <c r="B314" s="261"/>
      <c r="C314" s="262"/>
      <c r="D314" s="251" t="s">
        <v>154</v>
      </c>
      <c r="E314" s="263" t="s">
        <v>1</v>
      </c>
      <c r="F314" s="264" t="s">
        <v>157</v>
      </c>
      <c r="G314" s="262"/>
      <c r="H314" s="265">
        <v>15</v>
      </c>
      <c r="I314" s="266"/>
      <c r="J314" s="262"/>
      <c r="K314" s="262"/>
      <c r="L314" s="267"/>
      <c r="M314" s="268"/>
      <c r="N314" s="269"/>
      <c r="O314" s="269"/>
      <c r="P314" s="269"/>
      <c r="Q314" s="269"/>
      <c r="R314" s="269"/>
      <c r="S314" s="269"/>
      <c r="T314" s="27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1" t="s">
        <v>154</v>
      </c>
      <c r="AU314" s="271" t="s">
        <v>91</v>
      </c>
      <c r="AV314" s="14" t="s">
        <v>152</v>
      </c>
      <c r="AW314" s="14" t="s">
        <v>36</v>
      </c>
      <c r="AX314" s="14" t="s">
        <v>14</v>
      </c>
      <c r="AY314" s="271" t="s">
        <v>146</v>
      </c>
    </row>
    <row r="315" s="2" customFormat="1" ht="16.5" customHeight="1">
      <c r="A315" s="38"/>
      <c r="B315" s="39"/>
      <c r="C315" s="272" t="s">
        <v>555</v>
      </c>
      <c r="D315" s="272" t="s">
        <v>203</v>
      </c>
      <c r="E315" s="273" t="s">
        <v>556</v>
      </c>
      <c r="F315" s="274" t="s">
        <v>557</v>
      </c>
      <c r="G315" s="275" t="s">
        <v>193</v>
      </c>
      <c r="H315" s="276">
        <v>15</v>
      </c>
      <c r="I315" s="277"/>
      <c r="J315" s="278">
        <f>ROUND(I315*H315,2)</f>
        <v>0</v>
      </c>
      <c r="K315" s="274" t="s">
        <v>1</v>
      </c>
      <c r="L315" s="279"/>
      <c r="M315" s="280" t="s">
        <v>1</v>
      </c>
      <c r="N315" s="281" t="s">
        <v>47</v>
      </c>
      <c r="O315" s="91"/>
      <c r="P315" s="245">
        <f>O315*H315</f>
        <v>0</v>
      </c>
      <c r="Q315" s="245">
        <v>0.0060000000000000001</v>
      </c>
      <c r="R315" s="245">
        <f>Q315*H315</f>
        <v>0.089999999999999997</v>
      </c>
      <c r="S315" s="245">
        <v>0</v>
      </c>
      <c r="T315" s="246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7" t="s">
        <v>185</v>
      </c>
      <c r="AT315" s="247" t="s">
        <v>203</v>
      </c>
      <c r="AU315" s="247" t="s">
        <v>91</v>
      </c>
      <c r="AY315" s="17" t="s">
        <v>146</v>
      </c>
      <c r="BE315" s="248">
        <f>IF(N315="základní",J315,0)</f>
        <v>0</v>
      </c>
      <c r="BF315" s="248">
        <f>IF(N315="snížená",J315,0)</f>
        <v>0</v>
      </c>
      <c r="BG315" s="248">
        <f>IF(N315="zákl. přenesená",J315,0)</f>
        <v>0</v>
      </c>
      <c r="BH315" s="248">
        <f>IF(N315="sníž. přenesená",J315,0)</f>
        <v>0</v>
      </c>
      <c r="BI315" s="248">
        <f>IF(N315="nulová",J315,0)</f>
        <v>0</v>
      </c>
      <c r="BJ315" s="17" t="s">
        <v>14</v>
      </c>
      <c r="BK315" s="248">
        <f>ROUND(I315*H315,2)</f>
        <v>0</v>
      </c>
      <c r="BL315" s="17" t="s">
        <v>152</v>
      </c>
      <c r="BM315" s="247" t="s">
        <v>558</v>
      </c>
    </row>
    <row r="316" s="2" customFormat="1" ht="24" customHeight="1">
      <c r="A316" s="38"/>
      <c r="B316" s="39"/>
      <c r="C316" s="236" t="s">
        <v>559</v>
      </c>
      <c r="D316" s="236" t="s">
        <v>148</v>
      </c>
      <c r="E316" s="237" t="s">
        <v>560</v>
      </c>
      <c r="F316" s="238" t="s">
        <v>561</v>
      </c>
      <c r="G316" s="239" t="s">
        <v>193</v>
      </c>
      <c r="H316" s="240">
        <v>158</v>
      </c>
      <c r="I316" s="241"/>
      <c r="J316" s="242">
        <f>ROUND(I316*H316,2)</f>
        <v>0</v>
      </c>
      <c r="K316" s="238" t="s">
        <v>151</v>
      </c>
      <c r="L316" s="44"/>
      <c r="M316" s="243" t="s">
        <v>1</v>
      </c>
      <c r="N316" s="244" t="s">
        <v>47</v>
      </c>
      <c r="O316" s="91"/>
      <c r="P316" s="245">
        <f>O316*H316</f>
        <v>0</v>
      </c>
      <c r="Q316" s="245">
        <v>0.00069999999999999999</v>
      </c>
      <c r="R316" s="245">
        <f>Q316*H316</f>
        <v>0.1106</v>
      </c>
      <c r="S316" s="245">
        <v>0</v>
      </c>
      <c r="T316" s="246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47" t="s">
        <v>152</v>
      </c>
      <c r="AT316" s="247" t="s">
        <v>148</v>
      </c>
      <c r="AU316" s="247" t="s">
        <v>91</v>
      </c>
      <c r="AY316" s="17" t="s">
        <v>146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7" t="s">
        <v>14</v>
      </c>
      <c r="BK316" s="248">
        <f>ROUND(I316*H316,2)</f>
        <v>0</v>
      </c>
      <c r="BL316" s="17" t="s">
        <v>152</v>
      </c>
      <c r="BM316" s="247" t="s">
        <v>562</v>
      </c>
    </row>
    <row r="317" s="2" customFormat="1" ht="16.5" customHeight="1">
      <c r="A317" s="38"/>
      <c r="B317" s="39"/>
      <c r="C317" s="272" t="s">
        <v>563</v>
      </c>
      <c r="D317" s="272" t="s">
        <v>203</v>
      </c>
      <c r="E317" s="273" t="s">
        <v>564</v>
      </c>
      <c r="F317" s="274" t="s">
        <v>565</v>
      </c>
      <c r="G317" s="275" t="s">
        <v>193</v>
      </c>
      <c r="H317" s="276">
        <v>158</v>
      </c>
      <c r="I317" s="277"/>
      <c r="J317" s="278">
        <f>ROUND(I317*H317,2)</f>
        <v>0</v>
      </c>
      <c r="K317" s="274" t="s">
        <v>1</v>
      </c>
      <c r="L317" s="279"/>
      <c r="M317" s="280" t="s">
        <v>1</v>
      </c>
      <c r="N317" s="281" t="s">
        <v>47</v>
      </c>
      <c r="O317" s="91"/>
      <c r="P317" s="245">
        <f>O317*H317</f>
        <v>0</v>
      </c>
      <c r="Q317" s="245">
        <v>0.0050000000000000001</v>
      </c>
      <c r="R317" s="245">
        <f>Q317*H317</f>
        <v>0.79000000000000004</v>
      </c>
      <c r="S317" s="245">
        <v>0</v>
      </c>
      <c r="T317" s="246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7" t="s">
        <v>185</v>
      </c>
      <c r="AT317" s="247" t="s">
        <v>203</v>
      </c>
      <c r="AU317" s="247" t="s">
        <v>91</v>
      </c>
      <c r="AY317" s="17" t="s">
        <v>146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7" t="s">
        <v>14</v>
      </c>
      <c r="BK317" s="248">
        <f>ROUND(I317*H317,2)</f>
        <v>0</v>
      </c>
      <c r="BL317" s="17" t="s">
        <v>152</v>
      </c>
      <c r="BM317" s="247" t="s">
        <v>566</v>
      </c>
    </row>
    <row r="318" s="2" customFormat="1" ht="24" customHeight="1">
      <c r="A318" s="38"/>
      <c r="B318" s="39"/>
      <c r="C318" s="236" t="s">
        <v>567</v>
      </c>
      <c r="D318" s="236" t="s">
        <v>148</v>
      </c>
      <c r="E318" s="237" t="s">
        <v>568</v>
      </c>
      <c r="F318" s="238" t="s">
        <v>569</v>
      </c>
      <c r="G318" s="239" t="s">
        <v>193</v>
      </c>
      <c r="H318" s="240">
        <v>12</v>
      </c>
      <c r="I318" s="241"/>
      <c r="J318" s="242">
        <f>ROUND(I318*H318,2)</f>
        <v>0</v>
      </c>
      <c r="K318" s="238" t="s">
        <v>151</v>
      </c>
      <c r="L318" s="44"/>
      <c r="M318" s="243" t="s">
        <v>1</v>
      </c>
      <c r="N318" s="244" t="s">
        <v>47</v>
      </c>
      <c r="O318" s="91"/>
      <c r="P318" s="245">
        <f>O318*H318</f>
        <v>0</v>
      </c>
      <c r="Q318" s="245">
        <v>0.0010499999999999999</v>
      </c>
      <c r="R318" s="245">
        <f>Q318*H318</f>
        <v>0.0126</v>
      </c>
      <c r="S318" s="245">
        <v>0</v>
      </c>
      <c r="T318" s="246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7" t="s">
        <v>152</v>
      </c>
      <c r="AT318" s="247" t="s">
        <v>148</v>
      </c>
      <c r="AU318" s="247" t="s">
        <v>91</v>
      </c>
      <c r="AY318" s="17" t="s">
        <v>146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17" t="s">
        <v>14</v>
      </c>
      <c r="BK318" s="248">
        <f>ROUND(I318*H318,2)</f>
        <v>0</v>
      </c>
      <c r="BL318" s="17" t="s">
        <v>152</v>
      </c>
      <c r="BM318" s="247" t="s">
        <v>570</v>
      </c>
    </row>
    <row r="319" s="2" customFormat="1" ht="16.5" customHeight="1">
      <c r="A319" s="38"/>
      <c r="B319" s="39"/>
      <c r="C319" s="272" t="s">
        <v>571</v>
      </c>
      <c r="D319" s="272" t="s">
        <v>203</v>
      </c>
      <c r="E319" s="273" t="s">
        <v>572</v>
      </c>
      <c r="F319" s="274" t="s">
        <v>573</v>
      </c>
      <c r="G319" s="275" t="s">
        <v>193</v>
      </c>
      <c r="H319" s="276">
        <v>12</v>
      </c>
      <c r="I319" s="277"/>
      <c r="J319" s="278">
        <f>ROUND(I319*H319,2)</f>
        <v>0</v>
      </c>
      <c r="K319" s="274" t="s">
        <v>1</v>
      </c>
      <c r="L319" s="279"/>
      <c r="M319" s="280" t="s">
        <v>1</v>
      </c>
      <c r="N319" s="281" t="s">
        <v>47</v>
      </c>
      <c r="O319" s="91"/>
      <c r="P319" s="245">
        <f>O319*H319</f>
        <v>0</v>
      </c>
      <c r="Q319" s="245">
        <v>0.0095999999999999992</v>
      </c>
      <c r="R319" s="245">
        <f>Q319*H319</f>
        <v>0.1152</v>
      </c>
      <c r="S319" s="245">
        <v>0</v>
      </c>
      <c r="T319" s="246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7" t="s">
        <v>185</v>
      </c>
      <c r="AT319" s="247" t="s">
        <v>203</v>
      </c>
      <c r="AU319" s="247" t="s">
        <v>91</v>
      </c>
      <c r="AY319" s="17" t="s">
        <v>146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17" t="s">
        <v>14</v>
      </c>
      <c r="BK319" s="248">
        <f>ROUND(I319*H319,2)</f>
        <v>0</v>
      </c>
      <c r="BL319" s="17" t="s">
        <v>152</v>
      </c>
      <c r="BM319" s="247" t="s">
        <v>574</v>
      </c>
    </row>
    <row r="320" s="2" customFormat="1" ht="24" customHeight="1">
      <c r="A320" s="38"/>
      <c r="B320" s="39"/>
      <c r="C320" s="236" t="s">
        <v>575</v>
      </c>
      <c r="D320" s="236" t="s">
        <v>148</v>
      </c>
      <c r="E320" s="237" t="s">
        <v>576</v>
      </c>
      <c r="F320" s="238" t="s">
        <v>577</v>
      </c>
      <c r="G320" s="239" t="s">
        <v>193</v>
      </c>
      <c r="H320" s="240">
        <v>39</v>
      </c>
      <c r="I320" s="241"/>
      <c r="J320" s="242">
        <f>ROUND(I320*H320,2)</f>
        <v>0</v>
      </c>
      <c r="K320" s="238" t="s">
        <v>151</v>
      </c>
      <c r="L320" s="44"/>
      <c r="M320" s="243" t="s">
        <v>1</v>
      </c>
      <c r="N320" s="244" t="s">
        <v>47</v>
      </c>
      <c r="O320" s="91"/>
      <c r="P320" s="245">
        <f>O320*H320</f>
        <v>0</v>
      </c>
      <c r="Q320" s="245">
        <v>0.109405</v>
      </c>
      <c r="R320" s="245">
        <f>Q320*H320</f>
        <v>4.2667950000000001</v>
      </c>
      <c r="S320" s="245">
        <v>0</v>
      </c>
      <c r="T320" s="246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47" t="s">
        <v>152</v>
      </c>
      <c r="AT320" s="247" t="s">
        <v>148</v>
      </c>
      <c r="AU320" s="247" t="s">
        <v>91</v>
      </c>
      <c r="AY320" s="17" t="s">
        <v>146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17" t="s">
        <v>14</v>
      </c>
      <c r="BK320" s="248">
        <f>ROUND(I320*H320,2)</f>
        <v>0</v>
      </c>
      <c r="BL320" s="17" t="s">
        <v>152</v>
      </c>
      <c r="BM320" s="247" t="s">
        <v>578</v>
      </c>
    </row>
    <row r="321" s="2" customFormat="1" ht="16.5" customHeight="1">
      <c r="A321" s="38"/>
      <c r="B321" s="39"/>
      <c r="C321" s="272" t="s">
        <v>579</v>
      </c>
      <c r="D321" s="272" t="s">
        <v>203</v>
      </c>
      <c r="E321" s="273" t="s">
        <v>580</v>
      </c>
      <c r="F321" s="274" t="s">
        <v>581</v>
      </c>
      <c r="G321" s="275" t="s">
        <v>193</v>
      </c>
      <c r="H321" s="276">
        <v>39</v>
      </c>
      <c r="I321" s="277"/>
      <c r="J321" s="278">
        <f>ROUND(I321*H321,2)</f>
        <v>0</v>
      </c>
      <c r="K321" s="274" t="s">
        <v>1</v>
      </c>
      <c r="L321" s="279"/>
      <c r="M321" s="280" t="s">
        <v>1</v>
      </c>
      <c r="N321" s="281" t="s">
        <v>47</v>
      </c>
      <c r="O321" s="91"/>
      <c r="P321" s="245">
        <f>O321*H321</f>
        <v>0</v>
      </c>
      <c r="Q321" s="245">
        <v>0.0064999999999999997</v>
      </c>
      <c r="R321" s="245">
        <f>Q321*H321</f>
        <v>0.2535</v>
      </c>
      <c r="S321" s="245">
        <v>0</v>
      </c>
      <c r="T321" s="246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7" t="s">
        <v>185</v>
      </c>
      <c r="AT321" s="247" t="s">
        <v>203</v>
      </c>
      <c r="AU321" s="247" t="s">
        <v>91</v>
      </c>
      <c r="AY321" s="17" t="s">
        <v>146</v>
      </c>
      <c r="BE321" s="248">
        <f>IF(N321="základní",J321,0)</f>
        <v>0</v>
      </c>
      <c r="BF321" s="248">
        <f>IF(N321="snížená",J321,0)</f>
        <v>0</v>
      </c>
      <c r="BG321" s="248">
        <f>IF(N321="zákl. přenesená",J321,0)</f>
        <v>0</v>
      </c>
      <c r="BH321" s="248">
        <f>IF(N321="sníž. přenesená",J321,0)</f>
        <v>0</v>
      </c>
      <c r="BI321" s="248">
        <f>IF(N321="nulová",J321,0)</f>
        <v>0</v>
      </c>
      <c r="BJ321" s="17" t="s">
        <v>14</v>
      </c>
      <c r="BK321" s="248">
        <f>ROUND(I321*H321,2)</f>
        <v>0</v>
      </c>
      <c r="BL321" s="17" t="s">
        <v>152</v>
      </c>
      <c r="BM321" s="247" t="s">
        <v>582</v>
      </c>
    </row>
    <row r="322" s="2" customFormat="1" ht="16.5" customHeight="1">
      <c r="A322" s="38"/>
      <c r="B322" s="39"/>
      <c r="C322" s="272" t="s">
        <v>583</v>
      </c>
      <c r="D322" s="272" t="s">
        <v>203</v>
      </c>
      <c r="E322" s="273" t="s">
        <v>584</v>
      </c>
      <c r="F322" s="274" t="s">
        <v>585</v>
      </c>
      <c r="G322" s="275" t="s">
        <v>193</v>
      </c>
      <c r="H322" s="276">
        <v>39</v>
      </c>
      <c r="I322" s="277"/>
      <c r="J322" s="278">
        <f>ROUND(I322*H322,2)</f>
        <v>0</v>
      </c>
      <c r="K322" s="274" t="s">
        <v>1</v>
      </c>
      <c r="L322" s="279"/>
      <c r="M322" s="280" t="s">
        <v>1</v>
      </c>
      <c r="N322" s="281" t="s">
        <v>47</v>
      </c>
      <c r="O322" s="91"/>
      <c r="P322" s="245">
        <f>O322*H322</f>
        <v>0</v>
      </c>
      <c r="Q322" s="245">
        <v>0.00040000000000000002</v>
      </c>
      <c r="R322" s="245">
        <f>Q322*H322</f>
        <v>0.015600000000000001</v>
      </c>
      <c r="S322" s="245">
        <v>0</v>
      </c>
      <c r="T322" s="246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7" t="s">
        <v>185</v>
      </c>
      <c r="AT322" s="247" t="s">
        <v>203</v>
      </c>
      <c r="AU322" s="247" t="s">
        <v>91</v>
      </c>
      <c r="AY322" s="17" t="s">
        <v>146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17" t="s">
        <v>14</v>
      </c>
      <c r="BK322" s="248">
        <f>ROUND(I322*H322,2)</f>
        <v>0</v>
      </c>
      <c r="BL322" s="17" t="s">
        <v>152</v>
      </c>
      <c r="BM322" s="247" t="s">
        <v>586</v>
      </c>
    </row>
    <row r="323" s="2" customFormat="1" ht="16.5" customHeight="1">
      <c r="A323" s="38"/>
      <c r="B323" s="39"/>
      <c r="C323" s="272" t="s">
        <v>587</v>
      </c>
      <c r="D323" s="272" t="s">
        <v>203</v>
      </c>
      <c r="E323" s="273" t="s">
        <v>588</v>
      </c>
      <c r="F323" s="274" t="s">
        <v>589</v>
      </c>
      <c r="G323" s="275" t="s">
        <v>193</v>
      </c>
      <c r="H323" s="276">
        <v>39</v>
      </c>
      <c r="I323" s="277"/>
      <c r="J323" s="278">
        <f>ROUND(I323*H323,2)</f>
        <v>0</v>
      </c>
      <c r="K323" s="274" t="s">
        <v>1</v>
      </c>
      <c r="L323" s="279"/>
      <c r="M323" s="280" t="s">
        <v>1</v>
      </c>
      <c r="N323" s="281" t="s">
        <v>47</v>
      </c>
      <c r="O323" s="91"/>
      <c r="P323" s="245">
        <f>O323*H323</f>
        <v>0</v>
      </c>
      <c r="Q323" s="245">
        <v>0.00014999999999999999</v>
      </c>
      <c r="R323" s="245">
        <f>Q323*H323</f>
        <v>0.0058499999999999993</v>
      </c>
      <c r="S323" s="245">
        <v>0</v>
      </c>
      <c r="T323" s="246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7" t="s">
        <v>185</v>
      </c>
      <c r="AT323" s="247" t="s">
        <v>203</v>
      </c>
      <c r="AU323" s="247" t="s">
        <v>91</v>
      </c>
      <c r="AY323" s="17" t="s">
        <v>146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7" t="s">
        <v>14</v>
      </c>
      <c r="BK323" s="248">
        <f>ROUND(I323*H323,2)</f>
        <v>0</v>
      </c>
      <c r="BL323" s="17" t="s">
        <v>152</v>
      </c>
      <c r="BM323" s="247" t="s">
        <v>590</v>
      </c>
    </row>
    <row r="324" s="2" customFormat="1" ht="16.5" customHeight="1">
      <c r="A324" s="38"/>
      <c r="B324" s="39"/>
      <c r="C324" s="272" t="s">
        <v>591</v>
      </c>
      <c r="D324" s="272" t="s">
        <v>203</v>
      </c>
      <c r="E324" s="273" t="s">
        <v>592</v>
      </c>
      <c r="F324" s="274" t="s">
        <v>593</v>
      </c>
      <c r="G324" s="275" t="s">
        <v>193</v>
      </c>
      <c r="H324" s="276">
        <v>39</v>
      </c>
      <c r="I324" s="277"/>
      <c r="J324" s="278">
        <f>ROUND(I324*H324,2)</f>
        <v>0</v>
      </c>
      <c r="K324" s="274" t="s">
        <v>1</v>
      </c>
      <c r="L324" s="279"/>
      <c r="M324" s="280" t="s">
        <v>1</v>
      </c>
      <c r="N324" s="281" t="s">
        <v>47</v>
      </c>
      <c r="O324" s="91"/>
      <c r="P324" s="245">
        <f>O324*H324</f>
        <v>0</v>
      </c>
      <c r="Q324" s="245">
        <v>5.0000000000000002E-05</v>
      </c>
      <c r="R324" s="245">
        <f>Q324*H324</f>
        <v>0.0019500000000000001</v>
      </c>
      <c r="S324" s="245">
        <v>0</v>
      </c>
      <c r="T324" s="246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7" t="s">
        <v>185</v>
      </c>
      <c r="AT324" s="247" t="s">
        <v>203</v>
      </c>
      <c r="AU324" s="247" t="s">
        <v>91</v>
      </c>
      <c r="AY324" s="17" t="s">
        <v>146</v>
      </c>
      <c r="BE324" s="248">
        <f>IF(N324="základní",J324,0)</f>
        <v>0</v>
      </c>
      <c r="BF324" s="248">
        <f>IF(N324="snížená",J324,0)</f>
        <v>0</v>
      </c>
      <c r="BG324" s="248">
        <f>IF(N324="zákl. přenesená",J324,0)</f>
        <v>0</v>
      </c>
      <c r="BH324" s="248">
        <f>IF(N324="sníž. přenesená",J324,0)</f>
        <v>0</v>
      </c>
      <c r="BI324" s="248">
        <f>IF(N324="nulová",J324,0)</f>
        <v>0</v>
      </c>
      <c r="BJ324" s="17" t="s">
        <v>14</v>
      </c>
      <c r="BK324" s="248">
        <f>ROUND(I324*H324,2)</f>
        <v>0</v>
      </c>
      <c r="BL324" s="17" t="s">
        <v>152</v>
      </c>
      <c r="BM324" s="247" t="s">
        <v>594</v>
      </c>
    </row>
    <row r="325" s="2" customFormat="1" ht="24" customHeight="1">
      <c r="A325" s="38"/>
      <c r="B325" s="39"/>
      <c r="C325" s="236" t="s">
        <v>595</v>
      </c>
      <c r="D325" s="236" t="s">
        <v>148</v>
      </c>
      <c r="E325" s="237" t="s">
        <v>596</v>
      </c>
      <c r="F325" s="238" t="s">
        <v>597</v>
      </c>
      <c r="G325" s="239" t="s">
        <v>251</v>
      </c>
      <c r="H325" s="240">
        <v>1037</v>
      </c>
      <c r="I325" s="241"/>
      <c r="J325" s="242">
        <f>ROUND(I325*H325,2)</f>
        <v>0</v>
      </c>
      <c r="K325" s="238" t="s">
        <v>151</v>
      </c>
      <c r="L325" s="44"/>
      <c r="M325" s="243" t="s">
        <v>1</v>
      </c>
      <c r="N325" s="244" t="s">
        <v>47</v>
      </c>
      <c r="O325" s="91"/>
      <c r="P325" s="245">
        <f>O325*H325</f>
        <v>0</v>
      </c>
      <c r="Q325" s="245">
        <v>0.00011</v>
      </c>
      <c r="R325" s="245">
        <f>Q325*H325</f>
        <v>0.11407000000000001</v>
      </c>
      <c r="S325" s="245">
        <v>0</v>
      </c>
      <c r="T325" s="246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7" t="s">
        <v>152</v>
      </c>
      <c r="AT325" s="247" t="s">
        <v>148</v>
      </c>
      <c r="AU325" s="247" t="s">
        <v>91</v>
      </c>
      <c r="AY325" s="17" t="s">
        <v>146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7" t="s">
        <v>14</v>
      </c>
      <c r="BK325" s="248">
        <f>ROUND(I325*H325,2)</f>
        <v>0</v>
      </c>
      <c r="BL325" s="17" t="s">
        <v>152</v>
      </c>
      <c r="BM325" s="247" t="s">
        <v>598</v>
      </c>
    </row>
    <row r="326" s="13" customFormat="1">
      <c r="A326" s="13"/>
      <c r="B326" s="249"/>
      <c r="C326" s="250"/>
      <c r="D326" s="251" t="s">
        <v>154</v>
      </c>
      <c r="E326" s="252" t="s">
        <v>1</v>
      </c>
      <c r="F326" s="253" t="s">
        <v>599</v>
      </c>
      <c r="G326" s="250"/>
      <c r="H326" s="254">
        <v>1139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154</v>
      </c>
      <c r="AU326" s="260" t="s">
        <v>91</v>
      </c>
      <c r="AV326" s="13" t="s">
        <v>91</v>
      </c>
      <c r="AW326" s="13" t="s">
        <v>36</v>
      </c>
      <c r="AX326" s="13" t="s">
        <v>82</v>
      </c>
      <c r="AY326" s="260" t="s">
        <v>146</v>
      </c>
    </row>
    <row r="327" s="13" customFormat="1">
      <c r="A327" s="13"/>
      <c r="B327" s="249"/>
      <c r="C327" s="250"/>
      <c r="D327" s="251" t="s">
        <v>154</v>
      </c>
      <c r="E327" s="252" t="s">
        <v>1</v>
      </c>
      <c r="F327" s="253" t="s">
        <v>600</v>
      </c>
      <c r="G327" s="250"/>
      <c r="H327" s="254">
        <v>-102</v>
      </c>
      <c r="I327" s="255"/>
      <c r="J327" s="250"/>
      <c r="K327" s="250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154</v>
      </c>
      <c r="AU327" s="260" t="s">
        <v>91</v>
      </c>
      <c r="AV327" s="13" t="s">
        <v>91</v>
      </c>
      <c r="AW327" s="13" t="s">
        <v>36</v>
      </c>
      <c r="AX327" s="13" t="s">
        <v>82</v>
      </c>
      <c r="AY327" s="260" t="s">
        <v>146</v>
      </c>
    </row>
    <row r="328" s="14" customFormat="1">
      <c r="A328" s="14"/>
      <c r="B328" s="261"/>
      <c r="C328" s="262"/>
      <c r="D328" s="251" t="s">
        <v>154</v>
      </c>
      <c r="E328" s="263" t="s">
        <v>1</v>
      </c>
      <c r="F328" s="264" t="s">
        <v>157</v>
      </c>
      <c r="G328" s="262"/>
      <c r="H328" s="265">
        <v>1037</v>
      </c>
      <c r="I328" s="266"/>
      <c r="J328" s="262"/>
      <c r="K328" s="262"/>
      <c r="L328" s="267"/>
      <c r="M328" s="268"/>
      <c r="N328" s="269"/>
      <c r="O328" s="269"/>
      <c r="P328" s="269"/>
      <c r="Q328" s="269"/>
      <c r="R328" s="269"/>
      <c r="S328" s="269"/>
      <c r="T328" s="27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1" t="s">
        <v>154</v>
      </c>
      <c r="AU328" s="271" t="s">
        <v>91</v>
      </c>
      <c r="AV328" s="14" t="s">
        <v>152</v>
      </c>
      <c r="AW328" s="14" t="s">
        <v>36</v>
      </c>
      <c r="AX328" s="14" t="s">
        <v>14</v>
      </c>
      <c r="AY328" s="271" t="s">
        <v>146</v>
      </c>
    </row>
    <row r="329" s="2" customFormat="1" ht="24" customHeight="1">
      <c r="A329" s="38"/>
      <c r="B329" s="39"/>
      <c r="C329" s="236" t="s">
        <v>601</v>
      </c>
      <c r="D329" s="236" t="s">
        <v>148</v>
      </c>
      <c r="E329" s="237" t="s">
        <v>602</v>
      </c>
      <c r="F329" s="238" t="s">
        <v>603</v>
      </c>
      <c r="G329" s="239" t="s">
        <v>251</v>
      </c>
      <c r="H329" s="240">
        <v>81</v>
      </c>
      <c r="I329" s="241"/>
      <c r="J329" s="242">
        <f>ROUND(I329*H329,2)</f>
        <v>0</v>
      </c>
      <c r="K329" s="238" t="s">
        <v>1</v>
      </c>
      <c r="L329" s="44"/>
      <c r="M329" s="243" t="s">
        <v>1</v>
      </c>
      <c r="N329" s="244" t="s">
        <v>47</v>
      </c>
      <c r="O329" s="91"/>
      <c r="P329" s="245">
        <f>O329*H329</f>
        <v>0</v>
      </c>
      <c r="Q329" s="245">
        <v>0.00011</v>
      </c>
      <c r="R329" s="245">
        <f>Q329*H329</f>
        <v>0.0089099999999999995</v>
      </c>
      <c r="S329" s="245">
        <v>0</v>
      </c>
      <c r="T329" s="246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7" t="s">
        <v>152</v>
      </c>
      <c r="AT329" s="247" t="s">
        <v>148</v>
      </c>
      <c r="AU329" s="247" t="s">
        <v>91</v>
      </c>
      <c r="AY329" s="17" t="s">
        <v>146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17" t="s">
        <v>14</v>
      </c>
      <c r="BK329" s="248">
        <f>ROUND(I329*H329,2)</f>
        <v>0</v>
      </c>
      <c r="BL329" s="17" t="s">
        <v>152</v>
      </c>
      <c r="BM329" s="247" t="s">
        <v>604</v>
      </c>
    </row>
    <row r="330" s="13" customFormat="1">
      <c r="A330" s="13"/>
      <c r="B330" s="249"/>
      <c r="C330" s="250"/>
      <c r="D330" s="251" t="s">
        <v>154</v>
      </c>
      <c r="E330" s="252" t="s">
        <v>1</v>
      </c>
      <c r="F330" s="253" t="s">
        <v>605</v>
      </c>
      <c r="G330" s="250"/>
      <c r="H330" s="254">
        <v>81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154</v>
      </c>
      <c r="AU330" s="260" t="s">
        <v>91</v>
      </c>
      <c r="AV330" s="13" t="s">
        <v>91</v>
      </c>
      <c r="AW330" s="13" t="s">
        <v>36</v>
      </c>
      <c r="AX330" s="13" t="s">
        <v>14</v>
      </c>
      <c r="AY330" s="260" t="s">
        <v>146</v>
      </c>
    </row>
    <row r="331" s="14" customFormat="1">
      <c r="A331" s="14"/>
      <c r="B331" s="261"/>
      <c r="C331" s="262"/>
      <c r="D331" s="251" t="s">
        <v>154</v>
      </c>
      <c r="E331" s="263" t="s">
        <v>1</v>
      </c>
      <c r="F331" s="264" t="s">
        <v>157</v>
      </c>
      <c r="G331" s="262"/>
      <c r="H331" s="265">
        <v>81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1" t="s">
        <v>154</v>
      </c>
      <c r="AU331" s="271" t="s">
        <v>91</v>
      </c>
      <c r="AV331" s="14" t="s">
        <v>152</v>
      </c>
      <c r="AW331" s="14" t="s">
        <v>36</v>
      </c>
      <c r="AX331" s="14" t="s">
        <v>82</v>
      </c>
      <c r="AY331" s="271" t="s">
        <v>146</v>
      </c>
    </row>
    <row r="332" s="2" customFormat="1" ht="24" customHeight="1">
      <c r="A332" s="38"/>
      <c r="B332" s="39"/>
      <c r="C332" s="236" t="s">
        <v>606</v>
      </c>
      <c r="D332" s="236" t="s">
        <v>148</v>
      </c>
      <c r="E332" s="237" t="s">
        <v>607</v>
      </c>
      <c r="F332" s="238" t="s">
        <v>608</v>
      </c>
      <c r="G332" s="239" t="s">
        <v>251</v>
      </c>
      <c r="H332" s="240">
        <v>660</v>
      </c>
      <c r="I332" s="241"/>
      <c r="J332" s="242">
        <f>ROUND(I332*H332,2)</f>
        <v>0</v>
      </c>
      <c r="K332" s="238" t="s">
        <v>151</v>
      </c>
      <c r="L332" s="44"/>
      <c r="M332" s="243" t="s">
        <v>1</v>
      </c>
      <c r="N332" s="244" t="s">
        <v>47</v>
      </c>
      <c r="O332" s="91"/>
      <c r="P332" s="245">
        <f>O332*H332</f>
        <v>0</v>
      </c>
      <c r="Q332" s="245">
        <v>4.0000000000000003E-05</v>
      </c>
      <c r="R332" s="245">
        <f>Q332*H332</f>
        <v>0.026400000000000003</v>
      </c>
      <c r="S332" s="245">
        <v>0</v>
      </c>
      <c r="T332" s="246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7" t="s">
        <v>152</v>
      </c>
      <c r="AT332" s="247" t="s">
        <v>148</v>
      </c>
      <c r="AU332" s="247" t="s">
        <v>91</v>
      </c>
      <c r="AY332" s="17" t="s">
        <v>146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17" t="s">
        <v>14</v>
      </c>
      <c r="BK332" s="248">
        <f>ROUND(I332*H332,2)</f>
        <v>0</v>
      </c>
      <c r="BL332" s="17" t="s">
        <v>152</v>
      </c>
      <c r="BM332" s="247" t="s">
        <v>609</v>
      </c>
    </row>
    <row r="333" s="13" customFormat="1">
      <c r="A333" s="13"/>
      <c r="B333" s="249"/>
      <c r="C333" s="250"/>
      <c r="D333" s="251" t="s">
        <v>154</v>
      </c>
      <c r="E333" s="252" t="s">
        <v>1</v>
      </c>
      <c r="F333" s="253" t="s">
        <v>610</v>
      </c>
      <c r="G333" s="250"/>
      <c r="H333" s="254">
        <v>920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154</v>
      </c>
      <c r="AU333" s="260" t="s">
        <v>91</v>
      </c>
      <c r="AV333" s="13" t="s">
        <v>91</v>
      </c>
      <c r="AW333" s="13" t="s">
        <v>36</v>
      </c>
      <c r="AX333" s="13" t="s">
        <v>82</v>
      </c>
      <c r="AY333" s="260" t="s">
        <v>146</v>
      </c>
    </row>
    <row r="334" s="13" customFormat="1">
      <c r="A334" s="13"/>
      <c r="B334" s="249"/>
      <c r="C334" s="250"/>
      <c r="D334" s="251" t="s">
        <v>154</v>
      </c>
      <c r="E334" s="252" t="s">
        <v>1</v>
      </c>
      <c r="F334" s="253" t="s">
        <v>611</v>
      </c>
      <c r="G334" s="250"/>
      <c r="H334" s="254">
        <v>-260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154</v>
      </c>
      <c r="AU334" s="260" t="s">
        <v>91</v>
      </c>
      <c r="AV334" s="13" t="s">
        <v>91</v>
      </c>
      <c r="AW334" s="13" t="s">
        <v>36</v>
      </c>
      <c r="AX334" s="13" t="s">
        <v>82</v>
      </c>
      <c r="AY334" s="260" t="s">
        <v>146</v>
      </c>
    </row>
    <row r="335" s="14" customFormat="1">
      <c r="A335" s="14"/>
      <c r="B335" s="261"/>
      <c r="C335" s="262"/>
      <c r="D335" s="251" t="s">
        <v>154</v>
      </c>
      <c r="E335" s="263" t="s">
        <v>1</v>
      </c>
      <c r="F335" s="264" t="s">
        <v>157</v>
      </c>
      <c r="G335" s="262"/>
      <c r="H335" s="265">
        <v>660</v>
      </c>
      <c r="I335" s="266"/>
      <c r="J335" s="262"/>
      <c r="K335" s="262"/>
      <c r="L335" s="267"/>
      <c r="M335" s="268"/>
      <c r="N335" s="269"/>
      <c r="O335" s="269"/>
      <c r="P335" s="269"/>
      <c r="Q335" s="269"/>
      <c r="R335" s="269"/>
      <c r="S335" s="269"/>
      <c r="T335" s="27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1" t="s">
        <v>154</v>
      </c>
      <c r="AU335" s="271" t="s">
        <v>91</v>
      </c>
      <c r="AV335" s="14" t="s">
        <v>152</v>
      </c>
      <c r="AW335" s="14" t="s">
        <v>36</v>
      </c>
      <c r="AX335" s="14" t="s">
        <v>14</v>
      </c>
      <c r="AY335" s="271" t="s">
        <v>146</v>
      </c>
    </row>
    <row r="336" s="2" customFormat="1" ht="24" customHeight="1">
      <c r="A336" s="38"/>
      <c r="B336" s="39"/>
      <c r="C336" s="236" t="s">
        <v>275</v>
      </c>
      <c r="D336" s="236" t="s">
        <v>148</v>
      </c>
      <c r="E336" s="237" t="s">
        <v>612</v>
      </c>
      <c r="F336" s="238" t="s">
        <v>613</v>
      </c>
      <c r="G336" s="239" t="s">
        <v>251</v>
      </c>
      <c r="H336" s="240">
        <v>376</v>
      </c>
      <c r="I336" s="241"/>
      <c r="J336" s="242">
        <f>ROUND(I336*H336,2)</f>
        <v>0</v>
      </c>
      <c r="K336" s="238" t="s">
        <v>151</v>
      </c>
      <c r="L336" s="44"/>
      <c r="M336" s="243" t="s">
        <v>1</v>
      </c>
      <c r="N336" s="244" t="s">
        <v>47</v>
      </c>
      <c r="O336" s="91"/>
      <c r="P336" s="245">
        <f>O336*H336</f>
        <v>0</v>
      </c>
      <c r="Q336" s="245">
        <v>0.00021000000000000001</v>
      </c>
      <c r="R336" s="245">
        <f>Q336*H336</f>
        <v>0.078960000000000002</v>
      </c>
      <c r="S336" s="245">
        <v>0</v>
      </c>
      <c r="T336" s="246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7" t="s">
        <v>152</v>
      </c>
      <c r="AT336" s="247" t="s">
        <v>148</v>
      </c>
      <c r="AU336" s="247" t="s">
        <v>91</v>
      </c>
      <c r="AY336" s="17" t="s">
        <v>146</v>
      </c>
      <c r="BE336" s="248">
        <f>IF(N336="základní",J336,0)</f>
        <v>0</v>
      </c>
      <c r="BF336" s="248">
        <f>IF(N336="snížená",J336,0)</f>
        <v>0</v>
      </c>
      <c r="BG336" s="248">
        <f>IF(N336="zákl. přenesená",J336,0)</f>
        <v>0</v>
      </c>
      <c r="BH336" s="248">
        <f>IF(N336="sníž. přenesená",J336,0)</f>
        <v>0</v>
      </c>
      <c r="BI336" s="248">
        <f>IF(N336="nulová",J336,0)</f>
        <v>0</v>
      </c>
      <c r="BJ336" s="17" t="s">
        <v>14</v>
      </c>
      <c r="BK336" s="248">
        <f>ROUND(I336*H336,2)</f>
        <v>0</v>
      </c>
      <c r="BL336" s="17" t="s">
        <v>152</v>
      </c>
      <c r="BM336" s="247" t="s">
        <v>614</v>
      </c>
    </row>
    <row r="337" s="13" customFormat="1">
      <c r="A337" s="13"/>
      <c r="B337" s="249"/>
      <c r="C337" s="250"/>
      <c r="D337" s="251" t="s">
        <v>154</v>
      </c>
      <c r="E337" s="252" t="s">
        <v>1</v>
      </c>
      <c r="F337" s="253" t="s">
        <v>615</v>
      </c>
      <c r="G337" s="250"/>
      <c r="H337" s="254">
        <v>415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154</v>
      </c>
      <c r="AU337" s="260" t="s">
        <v>91</v>
      </c>
      <c r="AV337" s="13" t="s">
        <v>91</v>
      </c>
      <c r="AW337" s="13" t="s">
        <v>36</v>
      </c>
      <c r="AX337" s="13" t="s">
        <v>82</v>
      </c>
      <c r="AY337" s="260" t="s">
        <v>146</v>
      </c>
    </row>
    <row r="338" s="13" customFormat="1">
      <c r="A338" s="13"/>
      <c r="B338" s="249"/>
      <c r="C338" s="250"/>
      <c r="D338" s="251" t="s">
        <v>154</v>
      </c>
      <c r="E338" s="252" t="s">
        <v>1</v>
      </c>
      <c r="F338" s="253" t="s">
        <v>616</v>
      </c>
      <c r="G338" s="250"/>
      <c r="H338" s="254">
        <v>-39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154</v>
      </c>
      <c r="AU338" s="260" t="s">
        <v>91</v>
      </c>
      <c r="AV338" s="13" t="s">
        <v>91</v>
      </c>
      <c r="AW338" s="13" t="s">
        <v>36</v>
      </c>
      <c r="AX338" s="13" t="s">
        <v>82</v>
      </c>
      <c r="AY338" s="260" t="s">
        <v>146</v>
      </c>
    </row>
    <row r="339" s="14" customFormat="1">
      <c r="A339" s="14"/>
      <c r="B339" s="261"/>
      <c r="C339" s="262"/>
      <c r="D339" s="251" t="s">
        <v>154</v>
      </c>
      <c r="E339" s="263" t="s">
        <v>1</v>
      </c>
      <c r="F339" s="264" t="s">
        <v>157</v>
      </c>
      <c r="G339" s="262"/>
      <c r="H339" s="265">
        <v>376</v>
      </c>
      <c r="I339" s="266"/>
      <c r="J339" s="262"/>
      <c r="K339" s="262"/>
      <c r="L339" s="267"/>
      <c r="M339" s="268"/>
      <c r="N339" s="269"/>
      <c r="O339" s="269"/>
      <c r="P339" s="269"/>
      <c r="Q339" s="269"/>
      <c r="R339" s="269"/>
      <c r="S339" s="269"/>
      <c r="T339" s="27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1" t="s">
        <v>154</v>
      </c>
      <c r="AU339" s="271" t="s">
        <v>91</v>
      </c>
      <c r="AV339" s="14" t="s">
        <v>152</v>
      </c>
      <c r="AW339" s="14" t="s">
        <v>36</v>
      </c>
      <c r="AX339" s="14" t="s">
        <v>14</v>
      </c>
      <c r="AY339" s="271" t="s">
        <v>146</v>
      </c>
    </row>
    <row r="340" s="2" customFormat="1" ht="24" customHeight="1">
      <c r="A340" s="38"/>
      <c r="B340" s="39"/>
      <c r="C340" s="236" t="s">
        <v>617</v>
      </c>
      <c r="D340" s="236" t="s">
        <v>148</v>
      </c>
      <c r="E340" s="237" t="s">
        <v>618</v>
      </c>
      <c r="F340" s="238" t="s">
        <v>619</v>
      </c>
      <c r="G340" s="239" t="s">
        <v>251</v>
      </c>
      <c r="H340" s="240">
        <v>701</v>
      </c>
      <c r="I340" s="241"/>
      <c r="J340" s="242">
        <f>ROUND(I340*H340,2)</f>
        <v>0</v>
      </c>
      <c r="K340" s="238" t="s">
        <v>151</v>
      </c>
      <c r="L340" s="44"/>
      <c r="M340" s="243" t="s">
        <v>1</v>
      </c>
      <c r="N340" s="244" t="s">
        <v>47</v>
      </c>
      <c r="O340" s="91"/>
      <c r="P340" s="245">
        <f>O340*H340</f>
        <v>0</v>
      </c>
      <c r="Q340" s="245">
        <v>0.00011</v>
      </c>
      <c r="R340" s="245">
        <f>Q340*H340</f>
        <v>0.077109999999999998</v>
      </c>
      <c r="S340" s="245">
        <v>0</v>
      </c>
      <c r="T340" s="246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7" t="s">
        <v>152</v>
      </c>
      <c r="AT340" s="247" t="s">
        <v>148</v>
      </c>
      <c r="AU340" s="247" t="s">
        <v>91</v>
      </c>
      <c r="AY340" s="17" t="s">
        <v>146</v>
      </c>
      <c r="BE340" s="248">
        <f>IF(N340="základní",J340,0)</f>
        <v>0</v>
      </c>
      <c r="BF340" s="248">
        <f>IF(N340="snížená",J340,0)</f>
        <v>0</v>
      </c>
      <c r="BG340" s="248">
        <f>IF(N340="zákl. přenesená",J340,0)</f>
        <v>0</v>
      </c>
      <c r="BH340" s="248">
        <f>IF(N340="sníž. přenesená",J340,0)</f>
        <v>0</v>
      </c>
      <c r="BI340" s="248">
        <f>IF(N340="nulová",J340,0)</f>
        <v>0</v>
      </c>
      <c r="BJ340" s="17" t="s">
        <v>14</v>
      </c>
      <c r="BK340" s="248">
        <f>ROUND(I340*H340,2)</f>
        <v>0</v>
      </c>
      <c r="BL340" s="17" t="s">
        <v>152</v>
      </c>
      <c r="BM340" s="247" t="s">
        <v>620</v>
      </c>
    </row>
    <row r="341" s="13" customFormat="1">
      <c r="A341" s="13"/>
      <c r="B341" s="249"/>
      <c r="C341" s="250"/>
      <c r="D341" s="251" t="s">
        <v>154</v>
      </c>
      <c r="E341" s="252" t="s">
        <v>1</v>
      </c>
      <c r="F341" s="253" t="s">
        <v>621</v>
      </c>
      <c r="G341" s="250"/>
      <c r="H341" s="254">
        <v>790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154</v>
      </c>
      <c r="AU341" s="260" t="s">
        <v>91</v>
      </c>
      <c r="AV341" s="13" t="s">
        <v>91</v>
      </c>
      <c r="AW341" s="13" t="s">
        <v>36</v>
      </c>
      <c r="AX341" s="13" t="s">
        <v>82</v>
      </c>
      <c r="AY341" s="260" t="s">
        <v>146</v>
      </c>
    </row>
    <row r="342" s="13" customFormat="1">
      <c r="A342" s="13"/>
      <c r="B342" s="249"/>
      <c r="C342" s="250"/>
      <c r="D342" s="251" t="s">
        <v>154</v>
      </c>
      <c r="E342" s="252" t="s">
        <v>1</v>
      </c>
      <c r="F342" s="253" t="s">
        <v>622</v>
      </c>
      <c r="G342" s="250"/>
      <c r="H342" s="254">
        <v>-89</v>
      </c>
      <c r="I342" s="255"/>
      <c r="J342" s="250"/>
      <c r="K342" s="250"/>
      <c r="L342" s="256"/>
      <c r="M342" s="257"/>
      <c r="N342" s="258"/>
      <c r="O342" s="258"/>
      <c r="P342" s="258"/>
      <c r="Q342" s="258"/>
      <c r="R342" s="258"/>
      <c r="S342" s="258"/>
      <c r="T342" s="25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0" t="s">
        <v>154</v>
      </c>
      <c r="AU342" s="260" t="s">
        <v>91</v>
      </c>
      <c r="AV342" s="13" t="s">
        <v>91</v>
      </c>
      <c r="AW342" s="13" t="s">
        <v>36</v>
      </c>
      <c r="AX342" s="13" t="s">
        <v>82</v>
      </c>
      <c r="AY342" s="260" t="s">
        <v>146</v>
      </c>
    </row>
    <row r="343" s="14" customFormat="1">
      <c r="A343" s="14"/>
      <c r="B343" s="261"/>
      <c r="C343" s="262"/>
      <c r="D343" s="251" t="s">
        <v>154</v>
      </c>
      <c r="E343" s="263" t="s">
        <v>1</v>
      </c>
      <c r="F343" s="264" t="s">
        <v>157</v>
      </c>
      <c r="G343" s="262"/>
      <c r="H343" s="265">
        <v>701</v>
      </c>
      <c r="I343" s="266"/>
      <c r="J343" s="262"/>
      <c r="K343" s="262"/>
      <c r="L343" s="267"/>
      <c r="M343" s="268"/>
      <c r="N343" s="269"/>
      <c r="O343" s="269"/>
      <c r="P343" s="269"/>
      <c r="Q343" s="269"/>
      <c r="R343" s="269"/>
      <c r="S343" s="269"/>
      <c r="T343" s="27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1" t="s">
        <v>154</v>
      </c>
      <c r="AU343" s="271" t="s">
        <v>91</v>
      </c>
      <c r="AV343" s="14" t="s">
        <v>152</v>
      </c>
      <c r="AW343" s="14" t="s">
        <v>36</v>
      </c>
      <c r="AX343" s="14" t="s">
        <v>14</v>
      </c>
      <c r="AY343" s="271" t="s">
        <v>146</v>
      </c>
    </row>
    <row r="344" s="2" customFormat="1" ht="24" customHeight="1">
      <c r="A344" s="38"/>
      <c r="B344" s="39"/>
      <c r="C344" s="236" t="s">
        <v>623</v>
      </c>
      <c r="D344" s="236" t="s">
        <v>148</v>
      </c>
      <c r="E344" s="237" t="s">
        <v>624</v>
      </c>
      <c r="F344" s="238" t="s">
        <v>613</v>
      </c>
      <c r="G344" s="239" t="s">
        <v>251</v>
      </c>
      <c r="H344" s="240">
        <v>106</v>
      </c>
      <c r="I344" s="241"/>
      <c r="J344" s="242">
        <f>ROUND(I344*H344,2)</f>
        <v>0</v>
      </c>
      <c r="K344" s="238" t="s">
        <v>1</v>
      </c>
      <c r="L344" s="44"/>
      <c r="M344" s="243" t="s">
        <v>1</v>
      </c>
      <c r="N344" s="244" t="s">
        <v>47</v>
      </c>
      <c r="O344" s="91"/>
      <c r="P344" s="245">
        <f>O344*H344</f>
        <v>0</v>
      </c>
      <c r="Q344" s="245">
        <v>0.00021000000000000001</v>
      </c>
      <c r="R344" s="245">
        <f>Q344*H344</f>
        <v>0.022260000000000002</v>
      </c>
      <c r="S344" s="245">
        <v>0</v>
      </c>
      <c r="T344" s="246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7" t="s">
        <v>152</v>
      </c>
      <c r="AT344" s="247" t="s">
        <v>148</v>
      </c>
      <c r="AU344" s="247" t="s">
        <v>91</v>
      </c>
      <c r="AY344" s="17" t="s">
        <v>146</v>
      </c>
      <c r="BE344" s="248">
        <f>IF(N344="základní",J344,0)</f>
        <v>0</v>
      </c>
      <c r="BF344" s="248">
        <f>IF(N344="snížená",J344,0)</f>
        <v>0</v>
      </c>
      <c r="BG344" s="248">
        <f>IF(N344="zákl. přenesená",J344,0)</f>
        <v>0</v>
      </c>
      <c r="BH344" s="248">
        <f>IF(N344="sníž. přenesená",J344,0)</f>
        <v>0</v>
      </c>
      <c r="BI344" s="248">
        <f>IF(N344="nulová",J344,0)</f>
        <v>0</v>
      </c>
      <c r="BJ344" s="17" t="s">
        <v>14</v>
      </c>
      <c r="BK344" s="248">
        <f>ROUND(I344*H344,2)</f>
        <v>0</v>
      </c>
      <c r="BL344" s="17" t="s">
        <v>152</v>
      </c>
      <c r="BM344" s="247" t="s">
        <v>625</v>
      </c>
    </row>
    <row r="345" s="13" customFormat="1">
      <c r="A345" s="13"/>
      <c r="B345" s="249"/>
      <c r="C345" s="250"/>
      <c r="D345" s="251" t="s">
        <v>154</v>
      </c>
      <c r="E345" s="252" t="s">
        <v>1</v>
      </c>
      <c r="F345" s="253" t="s">
        <v>626</v>
      </c>
      <c r="G345" s="250"/>
      <c r="H345" s="254">
        <v>180</v>
      </c>
      <c r="I345" s="255"/>
      <c r="J345" s="250"/>
      <c r="K345" s="250"/>
      <c r="L345" s="256"/>
      <c r="M345" s="257"/>
      <c r="N345" s="258"/>
      <c r="O345" s="258"/>
      <c r="P345" s="258"/>
      <c r="Q345" s="258"/>
      <c r="R345" s="258"/>
      <c r="S345" s="258"/>
      <c r="T345" s="25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0" t="s">
        <v>154</v>
      </c>
      <c r="AU345" s="260" t="s">
        <v>91</v>
      </c>
      <c r="AV345" s="13" t="s">
        <v>91</v>
      </c>
      <c r="AW345" s="13" t="s">
        <v>36</v>
      </c>
      <c r="AX345" s="13" t="s">
        <v>82</v>
      </c>
      <c r="AY345" s="260" t="s">
        <v>146</v>
      </c>
    </row>
    <row r="346" s="13" customFormat="1">
      <c r="A346" s="13"/>
      <c r="B346" s="249"/>
      <c r="C346" s="250"/>
      <c r="D346" s="251" t="s">
        <v>154</v>
      </c>
      <c r="E346" s="252" t="s">
        <v>1</v>
      </c>
      <c r="F346" s="253" t="s">
        <v>627</v>
      </c>
      <c r="G346" s="250"/>
      <c r="H346" s="254">
        <v>-74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154</v>
      </c>
      <c r="AU346" s="260" t="s">
        <v>91</v>
      </c>
      <c r="AV346" s="13" t="s">
        <v>91</v>
      </c>
      <c r="AW346" s="13" t="s">
        <v>36</v>
      </c>
      <c r="AX346" s="13" t="s">
        <v>82</v>
      </c>
      <c r="AY346" s="260" t="s">
        <v>146</v>
      </c>
    </row>
    <row r="347" s="14" customFormat="1">
      <c r="A347" s="14"/>
      <c r="B347" s="261"/>
      <c r="C347" s="262"/>
      <c r="D347" s="251" t="s">
        <v>154</v>
      </c>
      <c r="E347" s="263" t="s">
        <v>1</v>
      </c>
      <c r="F347" s="264" t="s">
        <v>157</v>
      </c>
      <c r="G347" s="262"/>
      <c r="H347" s="265">
        <v>106</v>
      </c>
      <c r="I347" s="266"/>
      <c r="J347" s="262"/>
      <c r="K347" s="262"/>
      <c r="L347" s="267"/>
      <c r="M347" s="268"/>
      <c r="N347" s="269"/>
      <c r="O347" s="269"/>
      <c r="P347" s="269"/>
      <c r="Q347" s="269"/>
      <c r="R347" s="269"/>
      <c r="S347" s="269"/>
      <c r="T347" s="27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1" t="s">
        <v>154</v>
      </c>
      <c r="AU347" s="271" t="s">
        <v>91</v>
      </c>
      <c r="AV347" s="14" t="s">
        <v>152</v>
      </c>
      <c r="AW347" s="14" t="s">
        <v>36</v>
      </c>
      <c r="AX347" s="14" t="s">
        <v>14</v>
      </c>
      <c r="AY347" s="271" t="s">
        <v>146</v>
      </c>
    </row>
    <row r="348" s="2" customFormat="1" ht="24" customHeight="1">
      <c r="A348" s="38"/>
      <c r="B348" s="39"/>
      <c r="C348" s="236" t="s">
        <v>628</v>
      </c>
      <c r="D348" s="236" t="s">
        <v>148</v>
      </c>
      <c r="E348" s="237" t="s">
        <v>629</v>
      </c>
      <c r="F348" s="238" t="s">
        <v>630</v>
      </c>
      <c r="G348" s="239" t="s">
        <v>112</v>
      </c>
      <c r="H348" s="240">
        <v>496</v>
      </c>
      <c r="I348" s="241"/>
      <c r="J348" s="242">
        <f>ROUND(I348*H348,2)</f>
        <v>0</v>
      </c>
      <c r="K348" s="238" t="s">
        <v>151</v>
      </c>
      <c r="L348" s="44"/>
      <c r="M348" s="243" t="s">
        <v>1</v>
      </c>
      <c r="N348" s="244" t="s">
        <v>47</v>
      </c>
      <c r="O348" s="91"/>
      <c r="P348" s="245">
        <f>O348*H348</f>
        <v>0</v>
      </c>
      <c r="Q348" s="245">
        <v>0.00084999999999999995</v>
      </c>
      <c r="R348" s="245">
        <f>Q348*H348</f>
        <v>0.42159999999999997</v>
      </c>
      <c r="S348" s="245">
        <v>0</v>
      </c>
      <c r="T348" s="246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7" t="s">
        <v>152</v>
      </c>
      <c r="AT348" s="247" t="s">
        <v>148</v>
      </c>
      <c r="AU348" s="247" t="s">
        <v>91</v>
      </c>
      <c r="AY348" s="17" t="s">
        <v>146</v>
      </c>
      <c r="BE348" s="248">
        <f>IF(N348="základní",J348,0)</f>
        <v>0</v>
      </c>
      <c r="BF348" s="248">
        <f>IF(N348="snížená",J348,0)</f>
        <v>0</v>
      </c>
      <c r="BG348" s="248">
        <f>IF(N348="zákl. přenesená",J348,0)</f>
        <v>0</v>
      </c>
      <c r="BH348" s="248">
        <f>IF(N348="sníž. přenesená",J348,0)</f>
        <v>0</v>
      </c>
      <c r="BI348" s="248">
        <f>IF(N348="nulová",J348,0)</f>
        <v>0</v>
      </c>
      <c r="BJ348" s="17" t="s">
        <v>14</v>
      </c>
      <c r="BK348" s="248">
        <f>ROUND(I348*H348,2)</f>
        <v>0</v>
      </c>
      <c r="BL348" s="17" t="s">
        <v>152</v>
      </c>
      <c r="BM348" s="247" t="s">
        <v>631</v>
      </c>
    </row>
    <row r="349" s="13" customFormat="1">
      <c r="A349" s="13"/>
      <c r="B349" s="249"/>
      <c r="C349" s="250"/>
      <c r="D349" s="251" t="s">
        <v>154</v>
      </c>
      <c r="E349" s="252" t="s">
        <v>1</v>
      </c>
      <c r="F349" s="253" t="s">
        <v>632</v>
      </c>
      <c r="G349" s="250"/>
      <c r="H349" s="254">
        <v>334</v>
      </c>
      <c r="I349" s="255"/>
      <c r="J349" s="250"/>
      <c r="K349" s="250"/>
      <c r="L349" s="256"/>
      <c r="M349" s="257"/>
      <c r="N349" s="258"/>
      <c r="O349" s="258"/>
      <c r="P349" s="258"/>
      <c r="Q349" s="258"/>
      <c r="R349" s="258"/>
      <c r="S349" s="258"/>
      <c r="T349" s="25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0" t="s">
        <v>154</v>
      </c>
      <c r="AU349" s="260" t="s">
        <v>91</v>
      </c>
      <c r="AV349" s="13" t="s">
        <v>91</v>
      </c>
      <c r="AW349" s="13" t="s">
        <v>36</v>
      </c>
      <c r="AX349" s="13" t="s">
        <v>82</v>
      </c>
      <c r="AY349" s="260" t="s">
        <v>146</v>
      </c>
    </row>
    <row r="350" s="13" customFormat="1">
      <c r="A350" s="13"/>
      <c r="B350" s="249"/>
      <c r="C350" s="250"/>
      <c r="D350" s="251" t="s">
        <v>154</v>
      </c>
      <c r="E350" s="252" t="s">
        <v>1</v>
      </c>
      <c r="F350" s="253" t="s">
        <v>633</v>
      </c>
      <c r="G350" s="250"/>
      <c r="H350" s="254">
        <v>54</v>
      </c>
      <c r="I350" s="255"/>
      <c r="J350" s="250"/>
      <c r="K350" s="250"/>
      <c r="L350" s="256"/>
      <c r="M350" s="257"/>
      <c r="N350" s="258"/>
      <c r="O350" s="258"/>
      <c r="P350" s="258"/>
      <c r="Q350" s="258"/>
      <c r="R350" s="258"/>
      <c r="S350" s="258"/>
      <c r="T350" s="25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0" t="s">
        <v>154</v>
      </c>
      <c r="AU350" s="260" t="s">
        <v>91</v>
      </c>
      <c r="AV350" s="13" t="s">
        <v>91</v>
      </c>
      <c r="AW350" s="13" t="s">
        <v>36</v>
      </c>
      <c r="AX350" s="13" t="s">
        <v>82</v>
      </c>
      <c r="AY350" s="260" t="s">
        <v>146</v>
      </c>
    </row>
    <row r="351" s="13" customFormat="1">
      <c r="A351" s="13"/>
      <c r="B351" s="249"/>
      <c r="C351" s="250"/>
      <c r="D351" s="251" t="s">
        <v>154</v>
      </c>
      <c r="E351" s="252" t="s">
        <v>1</v>
      </c>
      <c r="F351" s="253" t="s">
        <v>634</v>
      </c>
      <c r="G351" s="250"/>
      <c r="H351" s="254">
        <v>7</v>
      </c>
      <c r="I351" s="255"/>
      <c r="J351" s="250"/>
      <c r="K351" s="250"/>
      <c r="L351" s="256"/>
      <c r="M351" s="257"/>
      <c r="N351" s="258"/>
      <c r="O351" s="258"/>
      <c r="P351" s="258"/>
      <c r="Q351" s="258"/>
      <c r="R351" s="258"/>
      <c r="S351" s="258"/>
      <c r="T351" s="25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0" t="s">
        <v>154</v>
      </c>
      <c r="AU351" s="260" t="s">
        <v>91</v>
      </c>
      <c r="AV351" s="13" t="s">
        <v>91</v>
      </c>
      <c r="AW351" s="13" t="s">
        <v>36</v>
      </c>
      <c r="AX351" s="13" t="s">
        <v>82</v>
      </c>
      <c r="AY351" s="260" t="s">
        <v>146</v>
      </c>
    </row>
    <row r="352" s="13" customFormat="1">
      <c r="A352" s="13"/>
      <c r="B352" s="249"/>
      <c r="C352" s="250"/>
      <c r="D352" s="251" t="s">
        <v>154</v>
      </c>
      <c r="E352" s="252" t="s">
        <v>1</v>
      </c>
      <c r="F352" s="253" t="s">
        <v>635</v>
      </c>
      <c r="G352" s="250"/>
      <c r="H352" s="254">
        <v>66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154</v>
      </c>
      <c r="AU352" s="260" t="s">
        <v>91</v>
      </c>
      <c r="AV352" s="13" t="s">
        <v>91</v>
      </c>
      <c r="AW352" s="13" t="s">
        <v>36</v>
      </c>
      <c r="AX352" s="13" t="s">
        <v>82</v>
      </c>
      <c r="AY352" s="260" t="s">
        <v>146</v>
      </c>
    </row>
    <row r="353" s="13" customFormat="1">
      <c r="A353" s="13"/>
      <c r="B353" s="249"/>
      <c r="C353" s="250"/>
      <c r="D353" s="251" t="s">
        <v>154</v>
      </c>
      <c r="E353" s="252" t="s">
        <v>1</v>
      </c>
      <c r="F353" s="253" t="s">
        <v>636</v>
      </c>
      <c r="G353" s="250"/>
      <c r="H353" s="254">
        <v>14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154</v>
      </c>
      <c r="AU353" s="260" t="s">
        <v>91</v>
      </c>
      <c r="AV353" s="13" t="s">
        <v>91</v>
      </c>
      <c r="AW353" s="13" t="s">
        <v>36</v>
      </c>
      <c r="AX353" s="13" t="s">
        <v>82</v>
      </c>
      <c r="AY353" s="260" t="s">
        <v>146</v>
      </c>
    </row>
    <row r="354" s="13" customFormat="1">
      <c r="A354" s="13"/>
      <c r="B354" s="249"/>
      <c r="C354" s="250"/>
      <c r="D354" s="251" t="s">
        <v>154</v>
      </c>
      <c r="E354" s="252" t="s">
        <v>1</v>
      </c>
      <c r="F354" s="253" t="s">
        <v>637</v>
      </c>
      <c r="G354" s="250"/>
      <c r="H354" s="254">
        <v>21</v>
      </c>
      <c r="I354" s="255"/>
      <c r="J354" s="250"/>
      <c r="K354" s="250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154</v>
      </c>
      <c r="AU354" s="260" t="s">
        <v>91</v>
      </c>
      <c r="AV354" s="13" t="s">
        <v>91</v>
      </c>
      <c r="AW354" s="13" t="s">
        <v>36</v>
      </c>
      <c r="AX354" s="13" t="s">
        <v>82</v>
      </c>
      <c r="AY354" s="260" t="s">
        <v>146</v>
      </c>
    </row>
    <row r="355" s="14" customFormat="1">
      <c r="A355" s="14"/>
      <c r="B355" s="261"/>
      <c r="C355" s="262"/>
      <c r="D355" s="251" t="s">
        <v>154</v>
      </c>
      <c r="E355" s="263" t="s">
        <v>1</v>
      </c>
      <c r="F355" s="264" t="s">
        <v>157</v>
      </c>
      <c r="G355" s="262"/>
      <c r="H355" s="265">
        <v>496</v>
      </c>
      <c r="I355" s="266"/>
      <c r="J355" s="262"/>
      <c r="K355" s="262"/>
      <c r="L355" s="267"/>
      <c r="M355" s="268"/>
      <c r="N355" s="269"/>
      <c r="O355" s="269"/>
      <c r="P355" s="269"/>
      <c r="Q355" s="269"/>
      <c r="R355" s="269"/>
      <c r="S355" s="269"/>
      <c r="T355" s="27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1" t="s">
        <v>154</v>
      </c>
      <c r="AU355" s="271" t="s">
        <v>91</v>
      </c>
      <c r="AV355" s="14" t="s">
        <v>152</v>
      </c>
      <c r="AW355" s="14" t="s">
        <v>36</v>
      </c>
      <c r="AX355" s="14" t="s">
        <v>14</v>
      </c>
      <c r="AY355" s="271" t="s">
        <v>146</v>
      </c>
    </row>
    <row r="356" s="2" customFormat="1" ht="16.5" customHeight="1">
      <c r="A356" s="38"/>
      <c r="B356" s="39"/>
      <c r="C356" s="236" t="s">
        <v>638</v>
      </c>
      <c r="D356" s="236" t="s">
        <v>148</v>
      </c>
      <c r="E356" s="237" t="s">
        <v>639</v>
      </c>
      <c r="F356" s="238" t="s">
        <v>640</v>
      </c>
      <c r="G356" s="239" t="s">
        <v>112</v>
      </c>
      <c r="H356" s="240">
        <v>105</v>
      </c>
      <c r="I356" s="241"/>
      <c r="J356" s="242">
        <f>ROUND(I356*H356,2)</f>
        <v>0</v>
      </c>
      <c r="K356" s="238" t="s">
        <v>1</v>
      </c>
      <c r="L356" s="44"/>
      <c r="M356" s="243" t="s">
        <v>1</v>
      </c>
      <c r="N356" s="244" t="s">
        <v>47</v>
      </c>
      <c r="O356" s="91"/>
      <c r="P356" s="245">
        <f>O356*H356</f>
        <v>0</v>
      </c>
      <c r="Q356" s="245">
        <v>0.00084999999999999995</v>
      </c>
      <c r="R356" s="245">
        <f>Q356*H356</f>
        <v>0.089249999999999996</v>
      </c>
      <c r="S356" s="245">
        <v>0</v>
      </c>
      <c r="T356" s="246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7" t="s">
        <v>152</v>
      </c>
      <c r="AT356" s="247" t="s">
        <v>148</v>
      </c>
      <c r="AU356" s="247" t="s">
        <v>91</v>
      </c>
      <c r="AY356" s="17" t="s">
        <v>146</v>
      </c>
      <c r="BE356" s="248">
        <f>IF(N356="základní",J356,0)</f>
        <v>0</v>
      </c>
      <c r="BF356" s="248">
        <f>IF(N356="snížená",J356,0)</f>
        <v>0</v>
      </c>
      <c r="BG356" s="248">
        <f>IF(N356="zákl. přenesená",J356,0)</f>
        <v>0</v>
      </c>
      <c r="BH356" s="248">
        <f>IF(N356="sníž. přenesená",J356,0)</f>
        <v>0</v>
      </c>
      <c r="BI356" s="248">
        <f>IF(N356="nulová",J356,0)</f>
        <v>0</v>
      </c>
      <c r="BJ356" s="17" t="s">
        <v>14</v>
      </c>
      <c r="BK356" s="248">
        <f>ROUND(I356*H356,2)</f>
        <v>0</v>
      </c>
      <c r="BL356" s="17" t="s">
        <v>152</v>
      </c>
      <c r="BM356" s="247" t="s">
        <v>641</v>
      </c>
    </row>
    <row r="357" s="13" customFormat="1">
      <c r="A357" s="13"/>
      <c r="B357" s="249"/>
      <c r="C357" s="250"/>
      <c r="D357" s="251" t="s">
        <v>154</v>
      </c>
      <c r="E357" s="252" t="s">
        <v>1</v>
      </c>
      <c r="F357" s="253" t="s">
        <v>642</v>
      </c>
      <c r="G357" s="250"/>
      <c r="H357" s="254">
        <v>105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154</v>
      </c>
      <c r="AU357" s="260" t="s">
        <v>91</v>
      </c>
      <c r="AV357" s="13" t="s">
        <v>91</v>
      </c>
      <c r="AW357" s="13" t="s">
        <v>36</v>
      </c>
      <c r="AX357" s="13" t="s">
        <v>82</v>
      </c>
      <c r="AY357" s="260" t="s">
        <v>146</v>
      </c>
    </row>
    <row r="358" s="14" customFormat="1">
      <c r="A358" s="14"/>
      <c r="B358" s="261"/>
      <c r="C358" s="262"/>
      <c r="D358" s="251" t="s">
        <v>154</v>
      </c>
      <c r="E358" s="263" t="s">
        <v>1</v>
      </c>
      <c r="F358" s="264" t="s">
        <v>157</v>
      </c>
      <c r="G358" s="262"/>
      <c r="H358" s="265">
        <v>105</v>
      </c>
      <c r="I358" s="266"/>
      <c r="J358" s="262"/>
      <c r="K358" s="262"/>
      <c r="L358" s="267"/>
      <c r="M358" s="268"/>
      <c r="N358" s="269"/>
      <c r="O358" s="269"/>
      <c r="P358" s="269"/>
      <c r="Q358" s="269"/>
      <c r="R358" s="269"/>
      <c r="S358" s="269"/>
      <c r="T358" s="27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1" t="s">
        <v>154</v>
      </c>
      <c r="AU358" s="271" t="s">
        <v>91</v>
      </c>
      <c r="AV358" s="14" t="s">
        <v>152</v>
      </c>
      <c r="AW358" s="14" t="s">
        <v>36</v>
      </c>
      <c r="AX358" s="14" t="s">
        <v>14</v>
      </c>
      <c r="AY358" s="271" t="s">
        <v>146</v>
      </c>
    </row>
    <row r="359" s="2" customFormat="1" ht="16.5" customHeight="1">
      <c r="A359" s="38"/>
      <c r="B359" s="39"/>
      <c r="C359" s="236" t="s">
        <v>643</v>
      </c>
      <c r="D359" s="236" t="s">
        <v>148</v>
      </c>
      <c r="E359" s="237" t="s">
        <v>644</v>
      </c>
      <c r="F359" s="238" t="s">
        <v>645</v>
      </c>
      <c r="G359" s="239" t="s">
        <v>112</v>
      </c>
      <c r="H359" s="240">
        <v>4.7999999999999998</v>
      </c>
      <c r="I359" s="241"/>
      <c r="J359" s="242">
        <f>ROUND(I359*H359,2)</f>
        <v>0</v>
      </c>
      <c r="K359" s="238" t="s">
        <v>1</v>
      </c>
      <c r="L359" s="44"/>
      <c r="M359" s="243" t="s">
        <v>1</v>
      </c>
      <c r="N359" s="244" t="s">
        <v>47</v>
      </c>
      <c r="O359" s="91"/>
      <c r="P359" s="245">
        <f>O359*H359</f>
        <v>0</v>
      </c>
      <c r="Q359" s="245">
        <v>0</v>
      </c>
      <c r="R359" s="245">
        <f>Q359*H359</f>
        <v>0</v>
      </c>
      <c r="S359" s="245">
        <v>0</v>
      </c>
      <c r="T359" s="246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47" t="s">
        <v>152</v>
      </c>
      <c r="AT359" s="247" t="s">
        <v>148</v>
      </c>
      <c r="AU359" s="247" t="s">
        <v>91</v>
      </c>
      <c r="AY359" s="17" t="s">
        <v>146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17" t="s">
        <v>14</v>
      </c>
      <c r="BK359" s="248">
        <f>ROUND(I359*H359,2)</f>
        <v>0</v>
      </c>
      <c r="BL359" s="17" t="s">
        <v>152</v>
      </c>
      <c r="BM359" s="247" t="s">
        <v>646</v>
      </c>
    </row>
    <row r="360" s="2" customFormat="1">
      <c r="A360" s="38"/>
      <c r="B360" s="39"/>
      <c r="C360" s="40"/>
      <c r="D360" s="251" t="s">
        <v>220</v>
      </c>
      <c r="E360" s="40"/>
      <c r="F360" s="282" t="s">
        <v>647</v>
      </c>
      <c r="G360" s="40"/>
      <c r="H360" s="40"/>
      <c r="I360" s="145"/>
      <c r="J360" s="40"/>
      <c r="K360" s="40"/>
      <c r="L360" s="44"/>
      <c r="M360" s="283"/>
      <c r="N360" s="284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220</v>
      </c>
      <c r="AU360" s="17" t="s">
        <v>91</v>
      </c>
    </row>
    <row r="361" s="13" customFormat="1">
      <c r="A361" s="13"/>
      <c r="B361" s="249"/>
      <c r="C361" s="250"/>
      <c r="D361" s="251" t="s">
        <v>154</v>
      </c>
      <c r="E361" s="252" t="s">
        <v>1</v>
      </c>
      <c r="F361" s="253" t="s">
        <v>648</v>
      </c>
      <c r="G361" s="250"/>
      <c r="H361" s="254">
        <v>3.2000000000000002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154</v>
      </c>
      <c r="AU361" s="260" t="s">
        <v>91</v>
      </c>
      <c r="AV361" s="13" t="s">
        <v>91</v>
      </c>
      <c r="AW361" s="13" t="s">
        <v>36</v>
      </c>
      <c r="AX361" s="13" t="s">
        <v>82</v>
      </c>
      <c r="AY361" s="260" t="s">
        <v>146</v>
      </c>
    </row>
    <row r="362" s="13" customFormat="1">
      <c r="A362" s="13"/>
      <c r="B362" s="249"/>
      <c r="C362" s="250"/>
      <c r="D362" s="251" t="s">
        <v>154</v>
      </c>
      <c r="E362" s="252" t="s">
        <v>1</v>
      </c>
      <c r="F362" s="253" t="s">
        <v>649</v>
      </c>
      <c r="G362" s="250"/>
      <c r="H362" s="254">
        <v>1.6000000000000001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154</v>
      </c>
      <c r="AU362" s="260" t="s">
        <v>91</v>
      </c>
      <c r="AV362" s="13" t="s">
        <v>91</v>
      </c>
      <c r="AW362" s="13" t="s">
        <v>36</v>
      </c>
      <c r="AX362" s="13" t="s">
        <v>82</v>
      </c>
      <c r="AY362" s="260" t="s">
        <v>146</v>
      </c>
    </row>
    <row r="363" s="14" customFormat="1">
      <c r="A363" s="14"/>
      <c r="B363" s="261"/>
      <c r="C363" s="262"/>
      <c r="D363" s="251" t="s">
        <v>154</v>
      </c>
      <c r="E363" s="263" t="s">
        <v>1</v>
      </c>
      <c r="F363" s="264" t="s">
        <v>157</v>
      </c>
      <c r="G363" s="262"/>
      <c r="H363" s="265">
        <v>4.7999999999999998</v>
      </c>
      <c r="I363" s="266"/>
      <c r="J363" s="262"/>
      <c r="K363" s="262"/>
      <c r="L363" s="267"/>
      <c r="M363" s="268"/>
      <c r="N363" s="269"/>
      <c r="O363" s="269"/>
      <c r="P363" s="269"/>
      <c r="Q363" s="269"/>
      <c r="R363" s="269"/>
      <c r="S363" s="269"/>
      <c r="T363" s="27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1" t="s">
        <v>154</v>
      </c>
      <c r="AU363" s="271" t="s">
        <v>91</v>
      </c>
      <c r="AV363" s="14" t="s">
        <v>152</v>
      </c>
      <c r="AW363" s="14" t="s">
        <v>36</v>
      </c>
      <c r="AX363" s="14" t="s">
        <v>14</v>
      </c>
      <c r="AY363" s="271" t="s">
        <v>146</v>
      </c>
    </row>
    <row r="364" s="2" customFormat="1" ht="36" customHeight="1">
      <c r="A364" s="38"/>
      <c r="B364" s="39"/>
      <c r="C364" s="236" t="s">
        <v>650</v>
      </c>
      <c r="D364" s="236" t="s">
        <v>148</v>
      </c>
      <c r="E364" s="237" t="s">
        <v>651</v>
      </c>
      <c r="F364" s="238" t="s">
        <v>652</v>
      </c>
      <c r="G364" s="239" t="s">
        <v>112</v>
      </c>
      <c r="H364" s="240">
        <v>150</v>
      </c>
      <c r="I364" s="241"/>
      <c r="J364" s="242">
        <f>ROUND(I364*H364,2)</f>
        <v>0</v>
      </c>
      <c r="K364" s="238" t="s">
        <v>151</v>
      </c>
      <c r="L364" s="44"/>
      <c r="M364" s="243" t="s">
        <v>1</v>
      </c>
      <c r="N364" s="244" t="s">
        <v>47</v>
      </c>
      <c r="O364" s="91"/>
      <c r="P364" s="245">
        <f>O364*H364</f>
        <v>0</v>
      </c>
      <c r="Q364" s="245">
        <v>0.0025999999999999999</v>
      </c>
      <c r="R364" s="245">
        <f>Q364*H364</f>
        <v>0.38999999999999996</v>
      </c>
      <c r="S364" s="245">
        <v>0</v>
      </c>
      <c r="T364" s="246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7" t="s">
        <v>152</v>
      </c>
      <c r="AT364" s="247" t="s">
        <v>148</v>
      </c>
      <c r="AU364" s="247" t="s">
        <v>91</v>
      </c>
      <c r="AY364" s="17" t="s">
        <v>146</v>
      </c>
      <c r="BE364" s="248">
        <f>IF(N364="základní",J364,0)</f>
        <v>0</v>
      </c>
      <c r="BF364" s="248">
        <f>IF(N364="snížená",J364,0)</f>
        <v>0</v>
      </c>
      <c r="BG364" s="248">
        <f>IF(N364="zákl. přenesená",J364,0)</f>
        <v>0</v>
      </c>
      <c r="BH364" s="248">
        <f>IF(N364="sníž. přenesená",J364,0)</f>
        <v>0</v>
      </c>
      <c r="BI364" s="248">
        <f>IF(N364="nulová",J364,0)</f>
        <v>0</v>
      </c>
      <c r="BJ364" s="17" t="s">
        <v>14</v>
      </c>
      <c r="BK364" s="248">
        <f>ROUND(I364*H364,2)</f>
        <v>0</v>
      </c>
      <c r="BL364" s="17" t="s">
        <v>152</v>
      </c>
      <c r="BM364" s="247" t="s">
        <v>653</v>
      </c>
    </row>
    <row r="365" s="13" customFormat="1">
      <c r="A365" s="13"/>
      <c r="B365" s="249"/>
      <c r="C365" s="250"/>
      <c r="D365" s="251" t="s">
        <v>154</v>
      </c>
      <c r="E365" s="252" t="s">
        <v>1</v>
      </c>
      <c r="F365" s="253" t="s">
        <v>654</v>
      </c>
      <c r="G365" s="250"/>
      <c r="H365" s="254">
        <v>150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154</v>
      </c>
      <c r="AU365" s="260" t="s">
        <v>91</v>
      </c>
      <c r="AV365" s="13" t="s">
        <v>91</v>
      </c>
      <c r="AW365" s="13" t="s">
        <v>36</v>
      </c>
      <c r="AX365" s="13" t="s">
        <v>82</v>
      </c>
      <c r="AY365" s="260" t="s">
        <v>146</v>
      </c>
    </row>
    <row r="366" s="14" customFormat="1">
      <c r="A366" s="14"/>
      <c r="B366" s="261"/>
      <c r="C366" s="262"/>
      <c r="D366" s="251" t="s">
        <v>154</v>
      </c>
      <c r="E366" s="263" t="s">
        <v>1</v>
      </c>
      <c r="F366" s="264" t="s">
        <v>157</v>
      </c>
      <c r="G366" s="262"/>
      <c r="H366" s="265">
        <v>150</v>
      </c>
      <c r="I366" s="266"/>
      <c r="J366" s="262"/>
      <c r="K366" s="262"/>
      <c r="L366" s="267"/>
      <c r="M366" s="268"/>
      <c r="N366" s="269"/>
      <c r="O366" s="269"/>
      <c r="P366" s="269"/>
      <c r="Q366" s="269"/>
      <c r="R366" s="269"/>
      <c r="S366" s="269"/>
      <c r="T366" s="27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1" t="s">
        <v>154</v>
      </c>
      <c r="AU366" s="271" t="s">
        <v>91</v>
      </c>
      <c r="AV366" s="14" t="s">
        <v>152</v>
      </c>
      <c r="AW366" s="14" t="s">
        <v>36</v>
      </c>
      <c r="AX366" s="14" t="s">
        <v>14</v>
      </c>
      <c r="AY366" s="271" t="s">
        <v>146</v>
      </c>
    </row>
    <row r="367" s="2" customFormat="1" ht="24" customHeight="1">
      <c r="A367" s="38"/>
      <c r="B367" s="39"/>
      <c r="C367" s="236" t="s">
        <v>655</v>
      </c>
      <c r="D367" s="236" t="s">
        <v>148</v>
      </c>
      <c r="E367" s="237" t="s">
        <v>656</v>
      </c>
      <c r="F367" s="238" t="s">
        <v>657</v>
      </c>
      <c r="G367" s="239" t="s">
        <v>112</v>
      </c>
      <c r="H367" s="240">
        <v>334</v>
      </c>
      <c r="I367" s="241"/>
      <c r="J367" s="242">
        <f>ROUND(I367*H367,2)</f>
        <v>0</v>
      </c>
      <c r="K367" s="238" t="s">
        <v>151</v>
      </c>
      <c r="L367" s="44"/>
      <c r="M367" s="243" t="s">
        <v>1</v>
      </c>
      <c r="N367" s="244" t="s">
        <v>47</v>
      </c>
      <c r="O367" s="91"/>
      <c r="P367" s="245">
        <f>O367*H367</f>
        <v>0</v>
      </c>
      <c r="Q367" s="245">
        <v>6.8750000000000004E-05</v>
      </c>
      <c r="R367" s="245">
        <f>Q367*H367</f>
        <v>0.0229625</v>
      </c>
      <c r="S367" s="245">
        <v>0</v>
      </c>
      <c r="T367" s="246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7" t="s">
        <v>152</v>
      </c>
      <c r="AT367" s="247" t="s">
        <v>148</v>
      </c>
      <c r="AU367" s="247" t="s">
        <v>91</v>
      </c>
      <c r="AY367" s="17" t="s">
        <v>146</v>
      </c>
      <c r="BE367" s="248">
        <f>IF(N367="základní",J367,0)</f>
        <v>0</v>
      </c>
      <c r="BF367" s="248">
        <f>IF(N367="snížená",J367,0)</f>
        <v>0</v>
      </c>
      <c r="BG367" s="248">
        <f>IF(N367="zákl. přenesená",J367,0)</f>
        <v>0</v>
      </c>
      <c r="BH367" s="248">
        <f>IF(N367="sníž. přenesená",J367,0)</f>
        <v>0</v>
      </c>
      <c r="BI367" s="248">
        <f>IF(N367="nulová",J367,0)</f>
        <v>0</v>
      </c>
      <c r="BJ367" s="17" t="s">
        <v>14</v>
      </c>
      <c r="BK367" s="248">
        <f>ROUND(I367*H367,2)</f>
        <v>0</v>
      </c>
      <c r="BL367" s="17" t="s">
        <v>152</v>
      </c>
      <c r="BM367" s="247" t="s">
        <v>658</v>
      </c>
    </row>
    <row r="368" s="13" customFormat="1">
      <c r="A368" s="13"/>
      <c r="B368" s="249"/>
      <c r="C368" s="250"/>
      <c r="D368" s="251" t="s">
        <v>154</v>
      </c>
      <c r="E368" s="252" t="s">
        <v>1</v>
      </c>
      <c r="F368" s="253" t="s">
        <v>659</v>
      </c>
      <c r="G368" s="250"/>
      <c r="H368" s="254">
        <v>334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154</v>
      </c>
      <c r="AU368" s="260" t="s">
        <v>91</v>
      </c>
      <c r="AV368" s="13" t="s">
        <v>91</v>
      </c>
      <c r="AW368" s="13" t="s">
        <v>36</v>
      </c>
      <c r="AX368" s="13" t="s">
        <v>82</v>
      </c>
      <c r="AY368" s="260" t="s">
        <v>146</v>
      </c>
    </row>
    <row r="369" s="14" customFormat="1">
      <c r="A369" s="14"/>
      <c r="B369" s="261"/>
      <c r="C369" s="262"/>
      <c r="D369" s="251" t="s">
        <v>154</v>
      </c>
      <c r="E369" s="263" t="s">
        <v>1</v>
      </c>
      <c r="F369" s="264" t="s">
        <v>157</v>
      </c>
      <c r="G369" s="262"/>
      <c r="H369" s="265">
        <v>334</v>
      </c>
      <c r="I369" s="266"/>
      <c r="J369" s="262"/>
      <c r="K369" s="262"/>
      <c r="L369" s="267"/>
      <c r="M369" s="268"/>
      <c r="N369" s="269"/>
      <c r="O369" s="269"/>
      <c r="P369" s="269"/>
      <c r="Q369" s="269"/>
      <c r="R369" s="269"/>
      <c r="S369" s="269"/>
      <c r="T369" s="27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1" t="s">
        <v>154</v>
      </c>
      <c r="AU369" s="271" t="s">
        <v>91</v>
      </c>
      <c r="AV369" s="14" t="s">
        <v>152</v>
      </c>
      <c r="AW369" s="14" t="s">
        <v>36</v>
      </c>
      <c r="AX369" s="14" t="s">
        <v>14</v>
      </c>
      <c r="AY369" s="271" t="s">
        <v>146</v>
      </c>
    </row>
    <row r="370" s="2" customFormat="1" ht="24" customHeight="1">
      <c r="A370" s="38"/>
      <c r="B370" s="39"/>
      <c r="C370" s="236" t="s">
        <v>660</v>
      </c>
      <c r="D370" s="236" t="s">
        <v>148</v>
      </c>
      <c r="E370" s="237" t="s">
        <v>661</v>
      </c>
      <c r="F370" s="238" t="s">
        <v>662</v>
      </c>
      <c r="G370" s="239" t="s">
        <v>251</v>
      </c>
      <c r="H370" s="240">
        <v>75</v>
      </c>
      <c r="I370" s="241"/>
      <c r="J370" s="242">
        <f>ROUND(I370*H370,2)</f>
        <v>0</v>
      </c>
      <c r="K370" s="238" t="s">
        <v>151</v>
      </c>
      <c r="L370" s="44"/>
      <c r="M370" s="243" t="s">
        <v>1</v>
      </c>
      <c r="N370" s="244" t="s">
        <v>47</v>
      </c>
      <c r="O370" s="91"/>
      <c r="P370" s="245">
        <f>O370*H370</f>
        <v>0</v>
      </c>
      <c r="Q370" s="245">
        <v>0.00013999999999999999</v>
      </c>
      <c r="R370" s="245">
        <f>Q370*H370</f>
        <v>0.010499999999999999</v>
      </c>
      <c r="S370" s="245">
        <v>0</v>
      </c>
      <c r="T370" s="246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7" t="s">
        <v>152</v>
      </c>
      <c r="AT370" s="247" t="s">
        <v>148</v>
      </c>
      <c r="AU370" s="247" t="s">
        <v>91</v>
      </c>
      <c r="AY370" s="17" t="s">
        <v>146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17" t="s">
        <v>14</v>
      </c>
      <c r="BK370" s="248">
        <f>ROUND(I370*H370,2)</f>
        <v>0</v>
      </c>
      <c r="BL370" s="17" t="s">
        <v>152</v>
      </c>
      <c r="BM370" s="247" t="s">
        <v>663</v>
      </c>
    </row>
    <row r="371" s="13" customFormat="1">
      <c r="A371" s="13"/>
      <c r="B371" s="249"/>
      <c r="C371" s="250"/>
      <c r="D371" s="251" t="s">
        <v>154</v>
      </c>
      <c r="E371" s="252" t="s">
        <v>1</v>
      </c>
      <c r="F371" s="253" t="s">
        <v>664</v>
      </c>
      <c r="G371" s="250"/>
      <c r="H371" s="254">
        <v>75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154</v>
      </c>
      <c r="AU371" s="260" t="s">
        <v>91</v>
      </c>
      <c r="AV371" s="13" t="s">
        <v>91</v>
      </c>
      <c r="AW371" s="13" t="s">
        <v>36</v>
      </c>
      <c r="AX371" s="13" t="s">
        <v>82</v>
      </c>
      <c r="AY371" s="260" t="s">
        <v>146</v>
      </c>
    </row>
    <row r="372" s="14" customFormat="1">
      <c r="A372" s="14"/>
      <c r="B372" s="261"/>
      <c r="C372" s="262"/>
      <c r="D372" s="251" t="s">
        <v>154</v>
      </c>
      <c r="E372" s="263" t="s">
        <v>1</v>
      </c>
      <c r="F372" s="264" t="s">
        <v>157</v>
      </c>
      <c r="G372" s="262"/>
      <c r="H372" s="265">
        <v>75</v>
      </c>
      <c r="I372" s="266"/>
      <c r="J372" s="262"/>
      <c r="K372" s="262"/>
      <c r="L372" s="267"/>
      <c r="M372" s="268"/>
      <c r="N372" s="269"/>
      <c r="O372" s="269"/>
      <c r="P372" s="269"/>
      <c r="Q372" s="269"/>
      <c r="R372" s="269"/>
      <c r="S372" s="269"/>
      <c r="T372" s="27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1" t="s">
        <v>154</v>
      </c>
      <c r="AU372" s="271" t="s">
        <v>91</v>
      </c>
      <c r="AV372" s="14" t="s">
        <v>152</v>
      </c>
      <c r="AW372" s="14" t="s">
        <v>36</v>
      </c>
      <c r="AX372" s="14" t="s">
        <v>14</v>
      </c>
      <c r="AY372" s="271" t="s">
        <v>146</v>
      </c>
    </row>
    <row r="373" s="2" customFormat="1" ht="24" customHeight="1">
      <c r="A373" s="38"/>
      <c r="B373" s="39"/>
      <c r="C373" s="236" t="s">
        <v>665</v>
      </c>
      <c r="D373" s="236" t="s">
        <v>148</v>
      </c>
      <c r="E373" s="237" t="s">
        <v>666</v>
      </c>
      <c r="F373" s="238" t="s">
        <v>667</v>
      </c>
      <c r="G373" s="239" t="s">
        <v>193</v>
      </c>
      <c r="H373" s="240">
        <v>46</v>
      </c>
      <c r="I373" s="241"/>
      <c r="J373" s="242">
        <f>ROUND(I373*H373,2)</f>
        <v>0</v>
      </c>
      <c r="K373" s="238" t="s">
        <v>151</v>
      </c>
      <c r="L373" s="44"/>
      <c r="M373" s="243" t="s">
        <v>1</v>
      </c>
      <c r="N373" s="244" t="s">
        <v>47</v>
      </c>
      <c r="O373" s="91"/>
      <c r="P373" s="245">
        <f>O373*H373</f>
        <v>0</v>
      </c>
      <c r="Q373" s="245">
        <v>0.0015375</v>
      </c>
      <c r="R373" s="245">
        <f>Q373*H373</f>
        <v>0.070724999999999996</v>
      </c>
      <c r="S373" s="245">
        <v>0</v>
      </c>
      <c r="T373" s="246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47" t="s">
        <v>152</v>
      </c>
      <c r="AT373" s="247" t="s">
        <v>148</v>
      </c>
      <c r="AU373" s="247" t="s">
        <v>91</v>
      </c>
      <c r="AY373" s="17" t="s">
        <v>146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7" t="s">
        <v>14</v>
      </c>
      <c r="BK373" s="248">
        <f>ROUND(I373*H373,2)</f>
        <v>0</v>
      </c>
      <c r="BL373" s="17" t="s">
        <v>152</v>
      </c>
      <c r="BM373" s="247" t="s">
        <v>668</v>
      </c>
    </row>
    <row r="374" s="13" customFormat="1">
      <c r="A374" s="13"/>
      <c r="B374" s="249"/>
      <c r="C374" s="250"/>
      <c r="D374" s="251" t="s">
        <v>154</v>
      </c>
      <c r="E374" s="252" t="s">
        <v>1</v>
      </c>
      <c r="F374" s="253" t="s">
        <v>669</v>
      </c>
      <c r="G374" s="250"/>
      <c r="H374" s="254">
        <v>46</v>
      </c>
      <c r="I374" s="255"/>
      <c r="J374" s="250"/>
      <c r="K374" s="250"/>
      <c r="L374" s="256"/>
      <c r="M374" s="257"/>
      <c r="N374" s="258"/>
      <c r="O374" s="258"/>
      <c r="P374" s="258"/>
      <c r="Q374" s="258"/>
      <c r="R374" s="258"/>
      <c r="S374" s="258"/>
      <c r="T374" s="25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0" t="s">
        <v>154</v>
      </c>
      <c r="AU374" s="260" t="s">
        <v>91</v>
      </c>
      <c r="AV374" s="13" t="s">
        <v>91</v>
      </c>
      <c r="AW374" s="13" t="s">
        <v>36</v>
      </c>
      <c r="AX374" s="13" t="s">
        <v>82</v>
      </c>
      <c r="AY374" s="260" t="s">
        <v>146</v>
      </c>
    </row>
    <row r="375" s="14" customFormat="1">
      <c r="A375" s="14"/>
      <c r="B375" s="261"/>
      <c r="C375" s="262"/>
      <c r="D375" s="251" t="s">
        <v>154</v>
      </c>
      <c r="E375" s="263" t="s">
        <v>1</v>
      </c>
      <c r="F375" s="264" t="s">
        <v>157</v>
      </c>
      <c r="G375" s="262"/>
      <c r="H375" s="265">
        <v>46</v>
      </c>
      <c r="I375" s="266"/>
      <c r="J375" s="262"/>
      <c r="K375" s="262"/>
      <c r="L375" s="267"/>
      <c r="M375" s="268"/>
      <c r="N375" s="269"/>
      <c r="O375" s="269"/>
      <c r="P375" s="269"/>
      <c r="Q375" s="269"/>
      <c r="R375" s="269"/>
      <c r="S375" s="269"/>
      <c r="T375" s="27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1" t="s">
        <v>154</v>
      </c>
      <c r="AU375" s="271" t="s">
        <v>91</v>
      </c>
      <c r="AV375" s="14" t="s">
        <v>152</v>
      </c>
      <c r="AW375" s="14" t="s">
        <v>36</v>
      </c>
      <c r="AX375" s="14" t="s">
        <v>14</v>
      </c>
      <c r="AY375" s="271" t="s">
        <v>146</v>
      </c>
    </row>
    <row r="376" s="2" customFormat="1" ht="24" customHeight="1">
      <c r="A376" s="38"/>
      <c r="B376" s="39"/>
      <c r="C376" s="236" t="s">
        <v>670</v>
      </c>
      <c r="D376" s="236" t="s">
        <v>148</v>
      </c>
      <c r="E376" s="237" t="s">
        <v>671</v>
      </c>
      <c r="F376" s="238" t="s">
        <v>672</v>
      </c>
      <c r="G376" s="239" t="s">
        <v>193</v>
      </c>
      <c r="H376" s="240">
        <v>50</v>
      </c>
      <c r="I376" s="241"/>
      <c r="J376" s="242">
        <f>ROUND(I376*H376,2)</f>
        <v>0</v>
      </c>
      <c r="K376" s="238" t="s">
        <v>151</v>
      </c>
      <c r="L376" s="44"/>
      <c r="M376" s="243" t="s">
        <v>1</v>
      </c>
      <c r="N376" s="244" t="s">
        <v>47</v>
      </c>
      <c r="O376" s="91"/>
      <c r="P376" s="245">
        <f>O376*H376</f>
        <v>0</v>
      </c>
      <c r="Q376" s="245">
        <v>0.00052625000000000003</v>
      </c>
      <c r="R376" s="245">
        <f>Q376*H376</f>
        <v>0.026312500000000003</v>
      </c>
      <c r="S376" s="245">
        <v>0</v>
      </c>
      <c r="T376" s="246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47" t="s">
        <v>152</v>
      </c>
      <c r="AT376" s="247" t="s">
        <v>148</v>
      </c>
      <c r="AU376" s="247" t="s">
        <v>91</v>
      </c>
      <c r="AY376" s="17" t="s">
        <v>146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17" t="s">
        <v>14</v>
      </c>
      <c r="BK376" s="248">
        <f>ROUND(I376*H376,2)</f>
        <v>0</v>
      </c>
      <c r="BL376" s="17" t="s">
        <v>152</v>
      </c>
      <c r="BM376" s="247" t="s">
        <v>673</v>
      </c>
    </row>
    <row r="377" s="13" customFormat="1">
      <c r="A377" s="13"/>
      <c r="B377" s="249"/>
      <c r="C377" s="250"/>
      <c r="D377" s="251" t="s">
        <v>154</v>
      </c>
      <c r="E377" s="252" t="s">
        <v>1</v>
      </c>
      <c r="F377" s="253" t="s">
        <v>674</v>
      </c>
      <c r="G377" s="250"/>
      <c r="H377" s="254">
        <v>50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154</v>
      </c>
      <c r="AU377" s="260" t="s">
        <v>91</v>
      </c>
      <c r="AV377" s="13" t="s">
        <v>91</v>
      </c>
      <c r="AW377" s="13" t="s">
        <v>36</v>
      </c>
      <c r="AX377" s="13" t="s">
        <v>82</v>
      </c>
      <c r="AY377" s="260" t="s">
        <v>146</v>
      </c>
    </row>
    <row r="378" s="14" customFormat="1">
      <c r="A378" s="14"/>
      <c r="B378" s="261"/>
      <c r="C378" s="262"/>
      <c r="D378" s="251" t="s">
        <v>154</v>
      </c>
      <c r="E378" s="263" t="s">
        <v>1</v>
      </c>
      <c r="F378" s="264" t="s">
        <v>157</v>
      </c>
      <c r="G378" s="262"/>
      <c r="H378" s="265">
        <v>50</v>
      </c>
      <c r="I378" s="266"/>
      <c r="J378" s="262"/>
      <c r="K378" s="262"/>
      <c r="L378" s="267"/>
      <c r="M378" s="268"/>
      <c r="N378" s="269"/>
      <c r="O378" s="269"/>
      <c r="P378" s="269"/>
      <c r="Q378" s="269"/>
      <c r="R378" s="269"/>
      <c r="S378" s="269"/>
      <c r="T378" s="27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1" t="s">
        <v>154</v>
      </c>
      <c r="AU378" s="271" t="s">
        <v>91</v>
      </c>
      <c r="AV378" s="14" t="s">
        <v>152</v>
      </c>
      <c r="AW378" s="14" t="s">
        <v>36</v>
      </c>
      <c r="AX378" s="14" t="s">
        <v>14</v>
      </c>
      <c r="AY378" s="271" t="s">
        <v>146</v>
      </c>
    </row>
    <row r="379" s="2" customFormat="1" ht="24" customHeight="1">
      <c r="A379" s="38"/>
      <c r="B379" s="39"/>
      <c r="C379" s="236" t="s">
        <v>675</v>
      </c>
      <c r="D379" s="236" t="s">
        <v>148</v>
      </c>
      <c r="E379" s="237" t="s">
        <v>676</v>
      </c>
      <c r="F379" s="238" t="s">
        <v>677</v>
      </c>
      <c r="G379" s="239" t="s">
        <v>193</v>
      </c>
      <c r="H379" s="240">
        <v>16</v>
      </c>
      <c r="I379" s="241"/>
      <c r="J379" s="242">
        <f>ROUND(I379*H379,2)</f>
        <v>0</v>
      </c>
      <c r="K379" s="238" t="s">
        <v>151</v>
      </c>
      <c r="L379" s="44"/>
      <c r="M379" s="243" t="s">
        <v>1</v>
      </c>
      <c r="N379" s="244" t="s">
        <v>47</v>
      </c>
      <c r="O379" s="91"/>
      <c r="P379" s="245">
        <f>O379*H379</f>
        <v>0</v>
      </c>
      <c r="Q379" s="245">
        <v>0.0040660000000000002</v>
      </c>
      <c r="R379" s="245">
        <f>Q379*H379</f>
        <v>0.065056000000000003</v>
      </c>
      <c r="S379" s="245">
        <v>0</v>
      </c>
      <c r="T379" s="246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7" t="s">
        <v>152</v>
      </c>
      <c r="AT379" s="247" t="s">
        <v>148</v>
      </c>
      <c r="AU379" s="247" t="s">
        <v>91</v>
      </c>
      <c r="AY379" s="17" t="s">
        <v>146</v>
      </c>
      <c r="BE379" s="248">
        <f>IF(N379="základní",J379,0)</f>
        <v>0</v>
      </c>
      <c r="BF379" s="248">
        <f>IF(N379="snížená",J379,0)</f>
        <v>0</v>
      </c>
      <c r="BG379" s="248">
        <f>IF(N379="zákl. přenesená",J379,0)</f>
        <v>0</v>
      </c>
      <c r="BH379" s="248">
        <f>IF(N379="sníž. přenesená",J379,0)</f>
        <v>0</v>
      </c>
      <c r="BI379" s="248">
        <f>IF(N379="nulová",J379,0)</f>
        <v>0</v>
      </c>
      <c r="BJ379" s="17" t="s">
        <v>14</v>
      </c>
      <c r="BK379" s="248">
        <f>ROUND(I379*H379,2)</f>
        <v>0</v>
      </c>
      <c r="BL379" s="17" t="s">
        <v>152</v>
      </c>
      <c r="BM379" s="247" t="s">
        <v>678</v>
      </c>
    </row>
    <row r="380" s="13" customFormat="1">
      <c r="A380" s="13"/>
      <c r="B380" s="249"/>
      <c r="C380" s="250"/>
      <c r="D380" s="251" t="s">
        <v>154</v>
      </c>
      <c r="E380" s="252" t="s">
        <v>1</v>
      </c>
      <c r="F380" s="253" t="s">
        <v>679</v>
      </c>
      <c r="G380" s="250"/>
      <c r="H380" s="254">
        <v>7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154</v>
      </c>
      <c r="AU380" s="260" t="s">
        <v>91</v>
      </c>
      <c r="AV380" s="13" t="s">
        <v>91</v>
      </c>
      <c r="AW380" s="13" t="s">
        <v>36</v>
      </c>
      <c r="AX380" s="13" t="s">
        <v>82</v>
      </c>
      <c r="AY380" s="260" t="s">
        <v>146</v>
      </c>
    </row>
    <row r="381" s="13" customFormat="1">
      <c r="A381" s="13"/>
      <c r="B381" s="249"/>
      <c r="C381" s="250"/>
      <c r="D381" s="251" t="s">
        <v>154</v>
      </c>
      <c r="E381" s="252" t="s">
        <v>1</v>
      </c>
      <c r="F381" s="253" t="s">
        <v>680</v>
      </c>
      <c r="G381" s="250"/>
      <c r="H381" s="254">
        <v>9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154</v>
      </c>
      <c r="AU381" s="260" t="s">
        <v>91</v>
      </c>
      <c r="AV381" s="13" t="s">
        <v>91</v>
      </c>
      <c r="AW381" s="13" t="s">
        <v>36</v>
      </c>
      <c r="AX381" s="13" t="s">
        <v>82</v>
      </c>
      <c r="AY381" s="260" t="s">
        <v>146</v>
      </c>
    </row>
    <row r="382" s="14" customFormat="1">
      <c r="A382" s="14"/>
      <c r="B382" s="261"/>
      <c r="C382" s="262"/>
      <c r="D382" s="251" t="s">
        <v>154</v>
      </c>
      <c r="E382" s="263" t="s">
        <v>1</v>
      </c>
      <c r="F382" s="264" t="s">
        <v>157</v>
      </c>
      <c r="G382" s="262"/>
      <c r="H382" s="265">
        <v>16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1" t="s">
        <v>154</v>
      </c>
      <c r="AU382" s="271" t="s">
        <v>91</v>
      </c>
      <c r="AV382" s="14" t="s">
        <v>152</v>
      </c>
      <c r="AW382" s="14" t="s">
        <v>36</v>
      </c>
      <c r="AX382" s="14" t="s">
        <v>14</v>
      </c>
      <c r="AY382" s="271" t="s">
        <v>146</v>
      </c>
    </row>
    <row r="383" s="2" customFormat="1" ht="36" customHeight="1">
      <c r="A383" s="38"/>
      <c r="B383" s="39"/>
      <c r="C383" s="236" t="s">
        <v>681</v>
      </c>
      <c r="D383" s="236" t="s">
        <v>148</v>
      </c>
      <c r="E383" s="237" t="s">
        <v>682</v>
      </c>
      <c r="F383" s="238" t="s">
        <v>683</v>
      </c>
      <c r="G383" s="239" t="s">
        <v>251</v>
      </c>
      <c r="H383" s="240">
        <v>2961</v>
      </c>
      <c r="I383" s="241"/>
      <c r="J383" s="242">
        <f>ROUND(I383*H383,2)</f>
        <v>0</v>
      </c>
      <c r="K383" s="238" t="s">
        <v>151</v>
      </c>
      <c r="L383" s="44"/>
      <c r="M383" s="243" t="s">
        <v>1</v>
      </c>
      <c r="N383" s="244" t="s">
        <v>47</v>
      </c>
      <c r="O383" s="91"/>
      <c r="P383" s="245">
        <f>O383*H383</f>
        <v>0</v>
      </c>
      <c r="Q383" s="245">
        <v>0</v>
      </c>
      <c r="R383" s="245">
        <f>Q383*H383</f>
        <v>0</v>
      </c>
      <c r="S383" s="245">
        <v>0</v>
      </c>
      <c r="T383" s="246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7" t="s">
        <v>152</v>
      </c>
      <c r="AT383" s="247" t="s">
        <v>148</v>
      </c>
      <c r="AU383" s="247" t="s">
        <v>91</v>
      </c>
      <c r="AY383" s="17" t="s">
        <v>146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7" t="s">
        <v>14</v>
      </c>
      <c r="BK383" s="248">
        <f>ROUND(I383*H383,2)</f>
        <v>0</v>
      </c>
      <c r="BL383" s="17" t="s">
        <v>152</v>
      </c>
      <c r="BM383" s="247" t="s">
        <v>684</v>
      </c>
    </row>
    <row r="384" s="13" customFormat="1">
      <c r="A384" s="13"/>
      <c r="B384" s="249"/>
      <c r="C384" s="250"/>
      <c r="D384" s="251" t="s">
        <v>154</v>
      </c>
      <c r="E384" s="252" t="s">
        <v>1</v>
      </c>
      <c r="F384" s="253" t="s">
        <v>685</v>
      </c>
      <c r="G384" s="250"/>
      <c r="H384" s="254">
        <v>1037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154</v>
      </c>
      <c r="AU384" s="260" t="s">
        <v>91</v>
      </c>
      <c r="AV384" s="13" t="s">
        <v>91</v>
      </c>
      <c r="AW384" s="13" t="s">
        <v>36</v>
      </c>
      <c r="AX384" s="13" t="s">
        <v>82</v>
      </c>
      <c r="AY384" s="260" t="s">
        <v>146</v>
      </c>
    </row>
    <row r="385" s="13" customFormat="1">
      <c r="A385" s="13"/>
      <c r="B385" s="249"/>
      <c r="C385" s="250"/>
      <c r="D385" s="251" t="s">
        <v>154</v>
      </c>
      <c r="E385" s="252" t="s">
        <v>1</v>
      </c>
      <c r="F385" s="253" t="s">
        <v>686</v>
      </c>
      <c r="G385" s="250"/>
      <c r="H385" s="254">
        <v>660</v>
      </c>
      <c r="I385" s="255"/>
      <c r="J385" s="250"/>
      <c r="K385" s="250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154</v>
      </c>
      <c r="AU385" s="260" t="s">
        <v>91</v>
      </c>
      <c r="AV385" s="13" t="s">
        <v>91</v>
      </c>
      <c r="AW385" s="13" t="s">
        <v>36</v>
      </c>
      <c r="AX385" s="13" t="s">
        <v>82</v>
      </c>
      <c r="AY385" s="260" t="s">
        <v>146</v>
      </c>
    </row>
    <row r="386" s="13" customFormat="1">
      <c r="A386" s="13"/>
      <c r="B386" s="249"/>
      <c r="C386" s="250"/>
      <c r="D386" s="251" t="s">
        <v>154</v>
      </c>
      <c r="E386" s="252" t="s">
        <v>1</v>
      </c>
      <c r="F386" s="253" t="s">
        <v>687</v>
      </c>
      <c r="G386" s="250"/>
      <c r="H386" s="254">
        <v>701</v>
      </c>
      <c r="I386" s="255"/>
      <c r="J386" s="250"/>
      <c r="K386" s="250"/>
      <c r="L386" s="256"/>
      <c r="M386" s="257"/>
      <c r="N386" s="258"/>
      <c r="O386" s="258"/>
      <c r="P386" s="258"/>
      <c r="Q386" s="258"/>
      <c r="R386" s="258"/>
      <c r="S386" s="258"/>
      <c r="T386" s="25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0" t="s">
        <v>154</v>
      </c>
      <c r="AU386" s="260" t="s">
        <v>91</v>
      </c>
      <c r="AV386" s="13" t="s">
        <v>91</v>
      </c>
      <c r="AW386" s="13" t="s">
        <v>36</v>
      </c>
      <c r="AX386" s="13" t="s">
        <v>82</v>
      </c>
      <c r="AY386" s="260" t="s">
        <v>146</v>
      </c>
    </row>
    <row r="387" s="13" customFormat="1">
      <c r="A387" s="13"/>
      <c r="B387" s="249"/>
      <c r="C387" s="250"/>
      <c r="D387" s="251" t="s">
        <v>154</v>
      </c>
      <c r="E387" s="252" t="s">
        <v>1</v>
      </c>
      <c r="F387" s="253" t="s">
        <v>688</v>
      </c>
      <c r="G387" s="250"/>
      <c r="H387" s="254">
        <v>376</v>
      </c>
      <c r="I387" s="255"/>
      <c r="J387" s="250"/>
      <c r="K387" s="250"/>
      <c r="L387" s="256"/>
      <c r="M387" s="257"/>
      <c r="N387" s="258"/>
      <c r="O387" s="258"/>
      <c r="P387" s="258"/>
      <c r="Q387" s="258"/>
      <c r="R387" s="258"/>
      <c r="S387" s="258"/>
      <c r="T387" s="25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0" t="s">
        <v>154</v>
      </c>
      <c r="AU387" s="260" t="s">
        <v>91</v>
      </c>
      <c r="AV387" s="13" t="s">
        <v>91</v>
      </c>
      <c r="AW387" s="13" t="s">
        <v>36</v>
      </c>
      <c r="AX387" s="13" t="s">
        <v>82</v>
      </c>
      <c r="AY387" s="260" t="s">
        <v>146</v>
      </c>
    </row>
    <row r="388" s="13" customFormat="1">
      <c r="A388" s="13"/>
      <c r="B388" s="249"/>
      <c r="C388" s="250"/>
      <c r="D388" s="251" t="s">
        <v>154</v>
      </c>
      <c r="E388" s="252" t="s">
        <v>1</v>
      </c>
      <c r="F388" s="253" t="s">
        <v>689</v>
      </c>
      <c r="G388" s="250"/>
      <c r="H388" s="254">
        <v>81</v>
      </c>
      <c r="I388" s="255"/>
      <c r="J388" s="250"/>
      <c r="K388" s="250"/>
      <c r="L388" s="256"/>
      <c r="M388" s="257"/>
      <c r="N388" s="258"/>
      <c r="O388" s="258"/>
      <c r="P388" s="258"/>
      <c r="Q388" s="258"/>
      <c r="R388" s="258"/>
      <c r="S388" s="258"/>
      <c r="T388" s="25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0" t="s">
        <v>154</v>
      </c>
      <c r="AU388" s="260" t="s">
        <v>91</v>
      </c>
      <c r="AV388" s="13" t="s">
        <v>91</v>
      </c>
      <c r="AW388" s="13" t="s">
        <v>36</v>
      </c>
      <c r="AX388" s="13" t="s">
        <v>82</v>
      </c>
      <c r="AY388" s="260" t="s">
        <v>146</v>
      </c>
    </row>
    <row r="389" s="13" customFormat="1">
      <c r="A389" s="13"/>
      <c r="B389" s="249"/>
      <c r="C389" s="250"/>
      <c r="D389" s="251" t="s">
        <v>154</v>
      </c>
      <c r="E389" s="252" t="s">
        <v>1</v>
      </c>
      <c r="F389" s="253" t="s">
        <v>690</v>
      </c>
      <c r="G389" s="250"/>
      <c r="H389" s="254">
        <v>106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154</v>
      </c>
      <c r="AU389" s="260" t="s">
        <v>91</v>
      </c>
      <c r="AV389" s="13" t="s">
        <v>91</v>
      </c>
      <c r="AW389" s="13" t="s">
        <v>36</v>
      </c>
      <c r="AX389" s="13" t="s">
        <v>82</v>
      </c>
      <c r="AY389" s="260" t="s">
        <v>146</v>
      </c>
    </row>
    <row r="390" s="14" customFormat="1">
      <c r="A390" s="14"/>
      <c r="B390" s="261"/>
      <c r="C390" s="262"/>
      <c r="D390" s="251" t="s">
        <v>154</v>
      </c>
      <c r="E390" s="263" t="s">
        <v>1</v>
      </c>
      <c r="F390" s="264" t="s">
        <v>157</v>
      </c>
      <c r="G390" s="262"/>
      <c r="H390" s="265">
        <v>2961</v>
      </c>
      <c r="I390" s="266"/>
      <c r="J390" s="262"/>
      <c r="K390" s="262"/>
      <c r="L390" s="267"/>
      <c r="M390" s="268"/>
      <c r="N390" s="269"/>
      <c r="O390" s="269"/>
      <c r="P390" s="269"/>
      <c r="Q390" s="269"/>
      <c r="R390" s="269"/>
      <c r="S390" s="269"/>
      <c r="T390" s="27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1" t="s">
        <v>154</v>
      </c>
      <c r="AU390" s="271" t="s">
        <v>91</v>
      </c>
      <c r="AV390" s="14" t="s">
        <v>152</v>
      </c>
      <c r="AW390" s="14" t="s">
        <v>36</v>
      </c>
      <c r="AX390" s="14" t="s">
        <v>14</v>
      </c>
      <c r="AY390" s="271" t="s">
        <v>146</v>
      </c>
    </row>
    <row r="391" s="2" customFormat="1" ht="36" customHeight="1">
      <c r="A391" s="38"/>
      <c r="B391" s="39"/>
      <c r="C391" s="236" t="s">
        <v>691</v>
      </c>
      <c r="D391" s="236" t="s">
        <v>148</v>
      </c>
      <c r="E391" s="237" t="s">
        <v>692</v>
      </c>
      <c r="F391" s="238" t="s">
        <v>693</v>
      </c>
      <c r="G391" s="239" t="s">
        <v>112</v>
      </c>
      <c r="H391" s="240">
        <v>855.63999999999999</v>
      </c>
      <c r="I391" s="241"/>
      <c r="J391" s="242">
        <f>ROUND(I391*H391,2)</f>
        <v>0</v>
      </c>
      <c r="K391" s="238" t="s">
        <v>151</v>
      </c>
      <c r="L391" s="44"/>
      <c r="M391" s="243" t="s">
        <v>1</v>
      </c>
      <c r="N391" s="244" t="s">
        <v>47</v>
      </c>
      <c r="O391" s="91"/>
      <c r="P391" s="245">
        <f>O391*H391</f>
        <v>0</v>
      </c>
      <c r="Q391" s="245">
        <v>9.38E-06</v>
      </c>
      <c r="R391" s="245">
        <f>Q391*H391</f>
        <v>0.0080259032000000001</v>
      </c>
      <c r="S391" s="245">
        <v>0</v>
      </c>
      <c r="T391" s="246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7" t="s">
        <v>152</v>
      </c>
      <c r="AT391" s="247" t="s">
        <v>148</v>
      </c>
      <c r="AU391" s="247" t="s">
        <v>91</v>
      </c>
      <c r="AY391" s="17" t="s">
        <v>146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7" t="s">
        <v>14</v>
      </c>
      <c r="BK391" s="248">
        <f>ROUND(I391*H391,2)</f>
        <v>0</v>
      </c>
      <c r="BL391" s="17" t="s">
        <v>152</v>
      </c>
      <c r="BM391" s="247" t="s">
        <v>694</v>
      </c>
    </row>
    <row r="392" s="13" customFormat="1">
      <c r="A392" s="13"/>
      <c r="B392" s="249"/>
      <c r="C392" s="250"/>
      <c r="D392" s="251" t="s">
        <v>154</v>
      </c>
      <c r="E392" s="252" t="s">
        <v>1</v>
      </c>
      <c r="F392" s="253" t="s">
        <v>642</v>
      </c>
      <c r="G392" s="250"/>
      <c r="H392" s="254">
        <v>105</v>
      </c>
      <c r="I392" s="255"/>
      <c r="J392" s="250"/>
      <c r="K392" s="250"/>
      <c r="L392" s="256"/>
      <c r="M392" s="257"/>
      <c r="N392" s="258"/>
      <c r="O392" s="258"/>
      <c r="P392" s="258"/>
      <c r="Q392" s="258"/>
      <c r="R392" s="258"/>
      <c r="S392" s="258"/>
      <c r="T392" s="25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0" t="s">
        <v>154</v>
      </c>
      <c r="AU392" s="260" t="s">
        <v>91</v>
      </c>
      <c r="AV392" s="13" t="s">
        <v>91</v>
      </c>
      <c r="AW392" s="13" t="s">
        <v>36</v>
      </c>
      <c r="AX392" s="13" t="s">
        <v>82</v>
      </c>
      <c r="AY392" s="260" t="s">
        <v>146</v>
      </c>
    </row>
    <row r="393" s="13" customFormat="1">
      <c r="A393" s="13"/>
      <c r="B393" s="249"/>
      <c r="C393" s="250"/>
      <c r="D393" s="251" t="s">
        <v>154</v>
      </c>
      <c r="E393" s="252" t="s">
        <v>1</v>
      </c>
      <c r="F393" s="253" t="s">
        <v>695</v>
      </c>
      <c r="G393" s="250"/>
      <c r="H393" s="254">
        <v>150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154</v>
      </c>
      <c r="AU393" s="260" t="s">
        <v>91</v>
      </c>
      <c r="AV393" s="13" t="s">
        <v>91</v>
      </c>
      <c r="AW393" s="13" t="s">
        <v>36</v>
      </c>
      <c r="AX393" s="13" t="s">
        <v>82</v>
      </c>
      <c r="AY393" s="260" t="s">
        <v>146</v>
      </c>
    </row>
    <row r="394" s="13" customFormat="1">
      <c r="A394" s="13"/>
      <c r="B394" s="249"/>
      <c r="C394" s="250"/>
      <c r="D394" s="251" t="s">
        <v>154</v>
      </c>
      <c r="E394" s="252" t="s">
        <v>1</v>
      </c>
      <c r="F394" s="253" t="s">
        <v>696</v>
      </c>
      <c r="G394" s="250"/>
      <c r="H394" s="254">
        <v>7.1399999999999997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154</v>
      </c>
      <c r="AU394" s="260" t="s">
        <v>91</v>
      </c>
      <c r="AV394" s="13" t="s">
        <v>91</v>
      </c>
      <c r="AW394" s="13" t="s">
        <v>36</v>
      </c>
      <c r="AX394" s="13" t="s">
        <v>82</v>
      </c>
      <c r="AY394" s="260" t="s">
        <v>146</v>
      </c>
    </row>
    <row r="395" s="13" customFormat="1">
      <c r="A395" s="13"/>
      <c r="B395" s="249"/>
      <c r="C395" s="250"/>
      <c r="D395" s="251" t="s">
        <v>154</v>
      </c>
      <c r="E395" s="252" t="s">
        <v>1</v>
      </c>
      <c r="F395" s="253" t="s">
        <v>697</v>
      </c>
      <c r="G395" s="250"/>
      <c r="H395" s="254">
        <v>22.5</v>
      </c>
      <c r="I395" s="255"/>
      <c r="J395" s="250"/>
      <c r="K395" s="250"/>
      <c r="L395" s="256"/>
      <c r="M395" s="257"/>
      <c r="N395" s="258"/>
      <c r="O395" s="258"/>
      <c r="P395" s="258"/>
      <c r="Q395" s="258"/>
      <c r="R395" s="258"/>
      <c r="S395" s="258"/>
      <c r="T395" s="25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0" t="s">
        <v>154</v>
      </c>
      <c r="AU395" s="260" t="s">
        <v>91</v>
      </c>
      <c r="AV395" s="13" t="s">
        <v>91</v>
      </c>
      <c r="AW395" s="13" t="s">
        <v>36</v>
      </c>
      <c r="AX395" s="13" t="s">
        <v>82</v>
      </c>
      <c r="AY395" s="260" t="s">
        <v>146</v>
      </c>
    </row>
    <row r="396" s="13" customFormat="1">
      <c r="A396" s="13"/>
      <c r="B396" s="249"/>
      <c r="C396" s="250"/>
      <c r="D396" s="251" t="s">
        <v>154</v>
      </c>
      <c r="E396" s="252" t="s">
        <v>1</v>
      </c>
      <c r="F396" s="253" t="s">
        <v>698</v>
      </c>
      <c r="G396" s="250"/>
      <c r="H396" s="254">
        <v>75</v>
      </c>
      <c r="I396" s="255"/>
      <c r="J396" s="250"/>
      <c r="K396" s="250"/>
      <c r="L396" s="256"/>
      <c r="M396" s="257"/>
      <c r="N396" s="258"/>
      <c r="O396" s="258"/>
      <c r="P396" s="258"/>
      <c r="Q396" s="258"/>
      <c r="R396" s="258"/>
      <c r="S396" s="258"/>
      <c r="T396" s="25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0" t="s">
        <v>154</v>
      </c>
      <c r="AU396" s="260" t="s">
        <v>91</v>
      </c>
      <c r="AV396" s="13" t="s">
        <v>91</v>
      </c>
      <c r="AW396" s="13" t="s">
        <v>36</v>
      </c>
      <c r="AX396" s="13" t="s">
        <v>82</v>
      </c>
      <c r="AY396" s="260" t="s">
        <v>146</v>
      </c>
    </row>
    <row r="397" s="13" customFormat="1">
      <c r="A397" s="13"/>
      <c r="B397" s="249"/>
      <c r="C397" s="250"/>
      <c r="D397" s="251" t="s">
        <v>154</v>
      </c>
      <c r="E397" s="252" t="s">
        <v>1</v>
      </c>
      <c r="F397" s="253" t="s">
        <v>632</v>
      </c>
      <c r="G397" s="250"/>
      <c r="H397" s="254">
        <v>334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154</v>
      </c>
      <c r="AU397" s="260" t="s">
        <v>91</v>
      </c>
      <c r="AV397" s="13" t="s">
        <v>91</v>
      </c>
      <c r="AW397" s="13" t="s">
        <v>36</v>
      </c>
      <c r="AX397" s="13" t="s">
        <v>82</v>
      </c>
      <c r="AY397" s="260" t="s">
        <v>146</v>
      </c>
    </row>
    <row r="398" s="13" customFormat="1">
      <c r="A398" s="13"/>
      <c r="B398" s="249"/>
      <c r="C398" s="250"/>
      <c r="D398" s="251" t="s">
        <v>154</v>
      </c>
      <c r="E398" s="252" t="s">
        <v>1</v>
      </c>
      <c r="F398" s="253" t="s">
        <v>633</v>
      </c>
      <c r="G398" s="250"/>
      <c r="H398" s="254">
        <v>54</v>
      </c>
      <c r="I398" s="255"/>
      <c r="J398" s="250"/>
      <c r="K398" s="250"/>
      <c r="L398" s="256"/>
      <c r="M398" s="257"/>
      <c r="N398" s="258"/>
      <c r="O398" s="258"/>
      <c r="P398" s="258"/>
      <c r="Q398" s="258"/>
      <c r="R398" s="258"/>
      <c r="S398" s="258"/>
      <c r="T398" s="25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0" t="s">
        <v>154</v>
      </c>
      <c r="AU398" s="260" t="s">
        <v>91</v>
      </c>
      <c r="AV398" s="13" t="s">
        <v>91</v>
      </c>
      <c r="AW398" s="13" t="s">
        <v>36</v>
      </c>
      <c r="AX398" s="13" t="s">
        <v>82</v>
      </c>
      <c r="AY398" s="260" t="s">
        <v>146</v>
      </c>
    </row>
    <row r="399" s="13" customFormat="1">
      <c r="A399" s="13"/>
      <c r="B399" s="249"/>
      <c r="C399" s="250"/>
      <c r="D399" s="251" t="s">
        <v>154</v>
      </c>
      <c r="E399" s="252" t="s">
        <v>1</v>
      </c>
      <c r="F399" s="253" t="s">
        <v>634</v>
      </c>
      <c r="G399" s="250"/>
      <c r="H399" s="254">
        <v>7</v>
      </c>
      <c r="I399" s="255"/>
      <c r="J399" s="250"/>
      <c r="K399" s="250"/>
      <c r="L399" s="256"/>
      <c r="M399" s="257"/>
      <c r="N399" s="258"/>
      <c r="O399" s="258"/>
      <c r="P399" s="258"/>
      <c r="Q399" s="258"/>
      <c r="R399" s="258"/>
      <c r="S399" s="258"/>
      <c r="T399" s="25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0" t="s">
        <v>154</v>
      </c>
      <c r="AU399" s="260" t="s">
        <v>91</v>
      </c>
      <c r="AV399" s="13" t="s">
        <v>91</v>
      </c>
      <c r="AW399" s="13" t="s">
        <v>36</v>
      </c>
      <c r="AX399" s="13" t="s">
        <v>82</v>
      </c>
      <c r="AY399" s="260" t="s">
        <v>146</v>
      </c>
    </row>
    <row r="400" s="13" customFormat="1">
      <c r="A400" s="13"/>
      <c r="B400" s="249"/>
      <c r="C400" s="250"/>
      <c r="D400" s="251" t="s">
        <v>154</v>
      </c>
      <c r="E400" s="252" t="s">
        <v>1</v>
      </c>
      <c r="F400" s="253" t="s">
        <v>635</v>
      </c>
      <c r="G400" s="250"/>
      <c r="H400" s="254">
        <v>66</v>
      </c>
      <c r="I400" s="255"/>
      <c r="J400" s="250"/>
      <c r="K400" s="250"/>
      <c r="L400" s="256"/>
      <c r="M400" s="257"/>
      <c r="N400" s="258"/>
      <c r="O400" s="258"/>
      <c r="P400" s="258"/>
      <c r="Q400" s="258"/>
      <c r="R400" s="258"/>
      <c r="S400" s="258"/>
      <c r="T400" s="25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0" t="s">
        <v>154</v>
      </c>
      <c r="AU400" s="260" t="s">
        <v>91</v>
      </c>
      <c r="AV400" s="13" t="s">
        <v>91</v>
      </c>
      <c r="AW400" s="13" t="s">
        <v>36</v>
      </c>
      <c r="AX400" s="13" t="s">
        <v>82</v>
      </c>
      <c r="AY400" s="260" t="s">
        <v>146</v>
      </c>
    </row>
    <row r="401" s="13" customFormat="1">
      <c r="A401" s="13"/>
      <c r="B401" s="249"/>
      <c r="C401" s="250"/>
      <c r="D401" s="251" t="s">
        <v>154</v>
      </c>
      <c r="E401" s="252" t="s">
        <v>1</v>
      </c>
      <c r="F401" s="253" t="s">
        <v>636</v>
      </c>
      <c r="G401" s="250"/>
      <c r="H401" s="254">
        <v>14</v>
      </c>
      <c r="I401" s="255"/>
      <c r="J401" s="250"/>
      <c r="K401" s="250"/>
      <c r="L401" s="256"/>
      <c r="M401" s="257"/>
      <c r="N401" s="258"/>
      <c r="O401" s="258"/>
      <c r="P401" s="258"/>
      <c r="Q401" s="258"/>
      <c r="R401" s="258"/>
      <c r="S401" s="258"/>
      <c r="T401" s="25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0" t="s">
        <v>154</v>
      </c>
      <c r="AU401" s="260" t="s">
        <v>91</v>
      </c>
      <c r="AV401" s="13" t="s">
        <v>91</v>
      </c>
      <c r="AW401" s="13" t="s">
        <v>36</v>
      </c>
      <c r="AX401" s="13" t="s">
        <v>82</v>
      </c>
      <c r="AY401" s="260" t="s">
        <v>146</v>
      </c>
    </row>
    <row r="402" s="13" customFormat="1">
      <c r="A402" s="13"/>
      <c r="B402" s="249"/>
      <c r="C402" s="250"/>
      <c r="D402" s="251" t="s">
        <v>154</v>
      </c>
      <c r="E402" s="252" t="s">
        <v>1</v>
      </c>
      <c r="F402" s="253" t="s">
        <v>637</v>
      </c>
      <c r="G402" s="250"/>
      <c r="H402" s="254">
        <v>21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154</v>
      </c>
      <c r="AU402" s="260" t="s">
        <v>91</v>
      </c>
      <c r="AV402" s="13" t="s">
        <v>91</v>
      </c>
      <c r="AW402" s="13" t="s">
        <v>36</v>
      </c>
      <c r="AX402" s="13" t="s">
        <v>82</v>
      </c>
      <c r="AY402" s="260" t="s">
        <v>146</v>
      </c>
    </row>
    <row r="403" s="14" customFormat="1">
      <c r="A403" s="14"/>
      <c r="B403" s="261"/>
      <c r="C403" s="262"/>
      <c r="D403" s="251" t="s">
        <v>154</v>
      </c>
      <c r="E403" s="263" t="s">
        <v>1</v>
      </c>
      <c r="F403" s="264" t="s">
        <v>157</v>
      </c>
      <c r="G403" s="262"/>
      <c r="H403" s="265">
        <v>855.63999999999999</v>
      </c>
      <c r="I403" s="266"/>
      <c r="J403" s="262"/>
      <c r="K403" s="262"/>
      <c r="L403" s="267"/>
      <c r="M403" s="268"/>
      <c r="N403" s="269"/>
      <c r="O403" s="269"/>
      <c r="P403" s="269"/>
      <c r="Q403" s="269"/>
      <c r="R403" s="269"/>
      <c r="S403" s="269"/>
      <c r="T403" s="27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1" t="s">
        <v>154</v>
      </c>
      <c r="AU403" s="271" t="s">
        <v>91</v>
      </c>
      <c r="AV403" s="14" t="s">
        <v>152</v>
      </c>
      <c r="AW403" s="14" t="s">
        <v>36</v>
      </c>
      <c r="AX403" s="14" t="s">
        <v>14</v>
      </c>
      <c r="AY403" s="271" t="s">
        <v>146</v>
      </c>
    </row>
    <row r="404" s="2" customFormat="1" ht="60" customHeight="1">
      <c r="A404" s="38"/>
      <c r="B404" s="39"/>
      <c r="C404" s="236" t="s">
        <v>699</v>
      </c>
      <c r="D404" s="236" t="s">
        <v>148</v>
      </c>
      <c r="E404" s="237" t="s">
        <v>700</v>
      </c>
      <c r="F404" s="238" t="s">
        <v>701</v>
      </c>
      <c r="G404" s="239" t="s">
        <v>251</v>
      </c>
      <c r="H404" s="240">
        <v>169</v>
      </c>
      <c r="I404" s="241"/>
      <c r="J404" s="242">
        <f>ROUND(I404*H404,2)</f>
        <v>0</v>
      </c>
      <c r="K404" s="238" t="s">
        <v>151</v>
      </c>
      <c r="L404" s="44"/>
      <c r="M404" s="243" t="s">
        <v>1</v>
      </c>
      <c r="N404" s="244" t="s">
        <v>47</v>
      </c>
      <c r="O404" s="91"/>
      <c r="P404" s="245">
        <f>O404*H404</f>
        <v>0</v>
      </c>
      <c r="Q404" s="245">
        <v>0.10988199999999999</v>
      </c>
      <c r="R404" s="245">
        <f>Q404*H404</f>
        <v>18.570058</v>
      </c>
      <c r="S404" s="245">
        <v>0</v>
      </c>
      <c r="T404" s="246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7" t="s">
        <v>152</v>
      </c>
      <c r="AT404" s="247" t="s">
        <v>148</v>
      </c>
      <c r="AU404" s="247" t="s">
        <v>91</v>
      </c>
      <c r="AY404" s="17" t="s">
        <v>146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17" t="s">
        <v>14</v>
      </c>
      <c r="BK404" s="248">
        <f>ROUND(I404*H404,2)</f>
        <v>0</v>
      </c>
      <c r="BL404" s="17" t="s">
        <v>152</v>
      </c>
      <c r="BM404" s="247" t="s">
        <v>702</v>
      </c>
    </row>
    <row r="405" s="13" customFormat="1">
      <c r="A405" s="13"/>
      <c r="B405" s="249"/>
      <c r="C405" s="250"/>
      <c r="D405" s="251" t="s">
        <v>154</v>
      </c>
      <c r="E405" s="252" t="s">
        <v>1</v>
      </c>
      <c r="F405" s="253" t="s">
        <v>703</v>
      </c>
      <c r="G405" s="250"/>
      <c r="H405" s="254">
        <v>64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154</v>
      </c>
      <c r="AU405" s="260" t="s">
        <v>91</v>
      </c>
      <c r="AV405" s="13" t="s">
        <v>91</v>
      </c>
      <c r="AW405" s="13" t="s">
        <v>36</v>
      </c>
      <c r="AX405" s="13" t="s">
        <v>82</v>
      </c>
      <c r="AY405" s="260" t="s">
        <v>146</v>
      </c>
    </row>
    <row r="406" s="13" customFormat="1">
      <c r="A406" s="13"/>
      <c r="B406" s="249"/>
      <c r="C406" s="250"/>
      <c r="D406" s="251" t="s">
        <v>154</v>
      </c>
      <c r="E406" s="252" t="s">
        <v>1</v>
      </c>
      <c r="F406" s="253" t="s">
        <v>704</v>
      </c>
      <c r="G406" s="250"/>
      <c r="H406" s="254">
        <v>105</v>
      </c>
      <c r="I406" s="255"/>
      <c r="J406" s="250"/>
      <c r="K406" s="250"/>
      <c r="L406" s="256"/>
      <c r="M406" s="257"/>
      <c r="N406" s="258"/>
      <c r="O406" s="258"/>
      <c r="P406" s="258"/>
      <c r="Q406" s="258"/>
      <c r="R406" s="258"/>
      <c r="S406" s="258"/>
      <c r="T406" s="25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0" t="s">
        <v>154</v>
      </c>
      <c r="AU406" s="260" t="s">
        <v>91</v>
      </c>
      <c r="AV406" s="13" t="s">
        <v>91</v>
      </c>
      <c r="AW406" s="13" t="s">
        <v>36</v>
      </c>
      <c r="AX406" s="13" t="s">
        <v>82</v>
      </c>
      <c r="AY406" s="260" t="s">
        <v>146</v>
      </c>
    </row>
    <row r="407" s="14" customFormat="1">
      <c r="A407" s="14"/>
      <c r="B407" s="261"/>
      <c r="C407" s="262"/>
      <c r="D407" s="251" t="s">
        <v>154</v>
      </c>
      <c r="E407" s="263" t="s">
        <v>1</v>
      </c>
      <c r="F407" s="264" t="s">
        <v>157</v>
      </c>
      <c r="G407" s="262"/>
      <c r="H407" s="265">
        <v>169</v>
      </c>
      <c r="I407" s="266"/>
      <c r="J407" s="262"/>
      <c r="K407" s="262"/>
      <c r="L407" s="267"/>
      <c r="M407" s="268"/>
      <c r="N407" s="269"/>
      <c r="O407" s="269"/>
      <c r="P407" s="269"/>
      <c r="Q407" s="269"/>
      <c r="R407" s="269"/>
      <c r="S407" s="269"/>
      <c r="T407" s="27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1" t="s">
        <v>154</v>
      </c>
      <c r="AU407" s="271" t="s">
        <v>91</v>
      </c>
      <c r="AV407" s="14" t="s">
        <v>152</v>
      </c>
      <c r="AW407" s="14" t="s">
        <v>36</v>
      </c>
      <c r="AX407" s="14" t="s">
        <v>14</v>
      </c>
      <c r="AY407" s="271" t="s">
        <v>146</v>
      </c>
    </row>
    <row r="408" s="2" customFormat="1" ht="60" customHeight="1">
      <c r="A408" s="38"/>
      <c r="B408" s="39"/>
      <c r="C408" s="236" t="s">
        <v>705</v>
      </c>
      <c r="D408" s="236" t="s">
        <v>148</v>
      </c>
      <c r="E408" s="237" t="s">
        <v>706</v>
      </c>
      <c r="F408" s="238" t="s">
        <v>707</v>
      </c>
      <c r="G408" s="239" t="s">
        <v>251</v>
      </c>
      <c r="H408" s="240">
        <v>90</v>
      </c>
      <c r="I408" s="241"/>
      <c r="J408" s="242">
        <f>ROUND(I408*H408,2)</f>
        <v>0</v>
      </c>
      <c r="K408" s="238" t="s">
        <v>151</v>
      </c>
      <c r="L408" s="44"/>
      <c r="M408" s="243" t="s">
        <v>1</v>
      </c>
      <c r="N408" s="244" t="s">
        <v>47</v>
      </c>
      <c r="O408" s="91"/>
      <c r="P408" s="245">
        <f>O408*H408</f>
        <v>0</v>
      </c>
      <c r="Q408" s="245">
        <v>0.089775999999999995</v>
      </c>
      <c r="R408" s="245">
        <f>Q408*H408</f>
        <v>8.079839999999999</v>
      </c>
      <c r="S408" s="245">
        <v>0</v>
      </c>
      <c r="T408" s="246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47" t="s">
        <v>152</v>
      </c>
      <c r="AT408" s="247" t="s">
        <v>148</v>
      </c>
      <c r="AU408" s="247" t="s">
        <v>91</v>
      </c>
      <c r="AY408" s="17" t="s">
        <v>146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7" t="s">
        <v>14</v>
      </c>
      <c r="BK408" s="248">
        <f>ROUND(I408*H408,2)</f>
        <v>0</v>
      </c>
      <c r="BL408" s="17" t="s">
        <v>152</v>
      </c>
      <c r="BM408" s="247" t="s">
        <v>708</v>
      </c>
    </row>
    <row r="409" s="13" customFormat="1">
      <c r="A409" s="13"/>
      <c r="B409" s="249"/>
      <c r="C409" s="250"/>
      <c r="D409" s="251" t="s">
        <v>154</v>
      </c>
      <c r="E409" s="252" t="s">
        <v>1</v>
      </c>
      <c r="F409" s="253" t="s">
        <v>709</v>
      </c>
      <c r="G409" s="250"/>
      <c r="H409" s="254">
        <v>90</v>
      </c>
      <c r="I409" s="255"/>
      <c r="J409" s="250"/>
      <c r="K409" s="250"/>
      <c r="L409" s="256"/>
      <c r="M409" s="257"/>
      <c r="N409" s="258"/>
      <c r="O409" s="258"/>
      <c r="P409" s="258"/>
      <c r="Q409" s="258"/>
      <c r="R409" s="258"/>
      <c r="S409" s="258"/>
      <c r="T409" s="25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0" t="s">
        <v>154</v>
      </c>
      <c r="AU409" s="260" t="s">
        <v>91</v>
      </c>
      <c r="AV409" s="13" t="s">
        <v>91</v>
      </c>
      <c r="AW409" s="13" t="s">
        <v>36</v>
      </c>
      <c r="AX409" s="13" t="s">
        <v>82</v>
      </c>
      <c r="AY409" s="260" t="s">
        <v>146</v>
      </c>
    </row>
    <row r="410" s="14" customFormat="1">
      <c r="A410" s="14"/>
      <c r="B410" s="261"/>
      <c r="C410" s="262"/>
      <c r="D410" s="251" t="s">
        <v>154</v>
      </c>
      <c r="E410" s="263" t="s">
        <v>1</v>
      </c>
      <c r="F410" s="264" t="s">
        <v>157</v>
      </c>
      <c r="G410" s="262"/>
      <c r="H410" s="265">
        <v>90</v>
      </c>
      <c r="I410" s="266"/>
      <c r="J410" s="262"/>
      <c r="K410" s="262"/>
      <c r="L410" s="267"/>
      <c r="M410" s="268"/>
      <c r="N410" s="269"/>
      <c r="O410" s="269"/>
      <c r="P410" s="269"/>
      <c r="Q410" s="269"/>
      <c r="R410" s="269"/>
      <c r="S410" s="269"/>
      <c r="T410" s="27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1" t="s">
        <v>154</v>
      </c>
      <c r="AU410" s="271" t="s">
        <v>91</v>
      </c>
      <c r="AV410" s="14" t="s">
        <v>152</v>
      </c>
      <c r="AW410" s="14" t="s">
        <v>36</v>
      </c>
      <c r="AX410" s="14" t="s">
        <v>14</v>
      </c>
      <c r="AY410" s="271" t="s">
        <v>146</v>
      </c>
    </row>
    <row r="411" s="2" customFormat="1" ht="48" customHeight="1">
      <c r="A411" s="38"/>
      <c r="B411" s="39"/>
      <c r="C411" s="236" t="s">
        <v>710</v>
      </c>
      <c r="D411" s="236" t="s">
        <v>148</v>
      </c>
      <c r="E411" s="237" t="s">
        <v>711</v>
      </c>
      <c r="F411" s="238" t="s">
        <v>712</v>
      </c>
      <c r="G411" s="239" t="s">
        <v>251</v>
      </c>
      <c r="H411" s="240">
        <v>1968.7000000000001</v>
      </c>
      <c r="I411" s="241"/>
      <c r="J411" s="242">
        <f>ROUND(I411*H411,2)</f>
        <v>0</v>
      </c>
      <c r="K411" s="238" t="s">
        <v>151</v>
      </c>
      <c r="L411" s="44"/>
      <c r="M411" s="243" t="s">
        <v>1</v>
      </c>
      <c r="N411" s="244" t="s">
        <v>47</v>
      </c>
      <c r="O411" s="91"/>
      <c r="P411" s="245">
        <f>O411*H411</f>
        <v>0</v>
      </c>
      <c r="Q411" s="245">
        <v>0.16849059999999999</v>
      </c>
      <c r="R411" s="245">
        <f>Q411*H411</f>
        <v>331.70744422000001</v>
      </c>
      <c r="S411" s="245">
        <v>0</v>
      </c>
      <c r="T411" s="246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47" t="s">
        <v>152</v>
      </c>
      <c r="AT411" s="247" t="s">
        <v>148</v>
      </c>
      <c r="AU411" s="247" t="s">
        <v>91</v>
      </c>
      <c r="AY411" s="17" t="s">
        <v>146</v>
      </c>
      <c r="BE411" s="248">
        <f>IF(N411="základní",J411,0)</f>
        <v>0</v>
      </c>
      <c r="BF411" s="248">
        <f>IF(N411="snížená",J411,0)</f>
        <v>0</v>
      </c>
      <c r="BG411" s="248">
        <f>IF(N411="zákl. přenesená",J411,0)</f>
        <v>0</v>
      </c>
      <c r="BH411" s="248">
        <f>IF(N411="sníž. přenesená",J411,0)</f>
        <v>0</v>
      </c>
      <c r="BI411" s="248">
        <f>IF(N411="nulová",J411,0)</f>
        <v>0</v>
      </c>
      <c r="BJ411" s="17" t="s">
        <v>14</v>
      </c>
      <c r="BK411" s="248">
        <f>ROUND(I411*H411,2)</f>
        <v>0</v>
      </c>
      <c r="BL411" s="17" t="s">
        <v>152</v>
      </c>
      <c r="BM411" s="247" t="s">
        <v>713</v>
      </c>
    </row>
    <row r="412" s="13" customFormat="1">
      <c r="A412" s="13"/>
      <c r="B412" s="249"/>
      <c r="C412" s="250"/>
      <c r="D412" s="251" t="s">
        <v>154</v>
      </c>
      <c r="E412" s="252" t="s">
        <v>1</v>
      </c>
      <c r="F412" s="253" t="s">
        <v>714</v>
      </c>
      <c r="G412" s="250"/>
      <c r="H412" s="254">
        <v>1584.5</v>
      </c>
      <c r="I412" s="255"/>
      <c r="J412" s="250"/>
      <c r="K412" s="250"/>
      <c r="L412" s="256"/>
      <c r="M412" s="257"/>
      <c r="N412" s="258"/>
      <c r="O412" s="258"/>
      <c r="P412" s="258"/>
      <c r="Q412" s="258"/>
      <c r="R412" s="258"/>
      <c r="S412" s="258"/>
      <c r="T412" s="25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0" t="s">
        <v>154</v>
      </c>
      <c r="AU412" s="260" t="s">
        <v>91</v>
      </c>
      <c r="AV412" s="13" t="s">
        <v>91</v>
      </c>
      <c r="AW412" s="13" t="s">
        <v>36</v>
      </c>
      <c r="AX412" s="13" t="s">
        <v>82</v>
      </c>
      <c r="AY412" s="260" t="s">
        <v>146</v>
      </c>
    </row>
    <row r="413" s="13" customFormat="1">
      <c r="A413" s="13"/>
      <c r="B413" s="249"/>
      <c r="C413" s="250"/>
      <c r="D413" s="251" t="s">
        <v>154</v>
      </c>
      <c r="E413" s="252" t="s">
        <v>1</v>
      </c>
      <c r="F413" s="253" t="s">
        <v>715</v>
      </c>
      <c r="G413" s="250"/>
      <c r="H413" s="254">
        <v>8.1999999999999993</v>
      </c>
      <c r="I413" s="255"/>
      <c r="J413" s="250"/>
      <c r="K413" s="250"/>
      <c r="L413" s="256"/>
      <c r="M413" s="257"/>
      <c r="N413" s="258"/>
      <c r="O413" s="258"/>
      <c r="P413" s="258"/>
      <c r="Q413" s="258"/>
      <c r="R413" s="258"/>
      <c r="S413" s="258"/>
      <c r="T413" s="25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0" t="s">
        <v>154</v>
      </c>
      <c r="AU413" s="260" t="s">
        <v>91</v>
      </c>
      <c r="AV413" s="13" t="s">
        <v>91</v>
      </c>
      <c r="AW413" s="13" t="s">
        <v>36</v>
      </c>
      <c r="AX413" s="13" t="s">
        <v>82</v>
      </c>
      <c r="AY413" s="260" t="s">
        <v>146</v>
      </c>
    </row>
    <row r="414" s="13" customFormat="1">
      <c r="A414" s="13"/>
      <c r="B414" s="249"/>
      <c r="C414" s="250"/>
      <c r="D414" s="251" t="s">
        <v>154</v>
      </c>
      <c r="E414" s="252" t="s">
        <v>1</v>
      </c>
      <c r="F414" s="253" t="s">
        <v>716</v>
      </c>
      <c r="G414" s="250"/>
      <c r="H414" s="254">
        <v>54</v>
      </c>
      <c r="I414" s="255"/>
      <c r="J414" s="250"/>
      <c r="K414" s="250"/>
      <c r="L414" s="256"/>
      <c r="M414" s="257"/>
      <c r="N414" s="258"/>
      <c r="O414" s="258"/>
      <c r="P414" s="258"/>
      <c r="Q414" s="258"/>
      <c r="R414" s="258"/>
      <c r="S414" s="258"/>
      <c r="T414" s="25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0" t="s">
        <v>154</v>
      </c>
      <c r="AU414" s="260" t="s">
        <v>91</v>
      </c>
      <c r="AV414" s="13" t="s">
        <v>91</v>
      </c>
      <c r="AW414" s="13" t="s">
        <v>36</v>
      </c>
      <c r="AX414" s="13" t="s">
        <v>82</v>
      </c>
      <c r="AY414" s="260" t="s">
        <v>146</v>
      </c>
    </row>
    <row r="415" s="13" customFormat="1">
      <c r="A415" s="13"/>
      <c r="B415" s="249"/>
      <c r="C415" s="250"/>
      <c r="D415" s="251" t="s">
        <v>154</v>
      </c>
      <c r="E415" s="252" t="s">
        <v>1</v>
      </c>
      <c r="F415" s="253" t="s">
        <v>717</v>
      </c>
      <c r="G415" s="250"/>
      <c r="H415" s="254">
        <v>322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154</v>
      </c>
      <c r="AU415" s="260" t="s">
        <v>91</v>
      </c>
      <c r="AV415" s="13" t="s">
        <v>91</v>
      </c>
      <c r="AW415" s="13" t="s">
        <v>36</v>
      </c>
      <c r="AX415" s="13" t="s">
        <v>82</v>
      </c>
      <c r="AY415" s="260" t="s">
        <v>146</v>
      </c>
    </row>
    <row r="416" s="14" customFormat="1">
      <c r="A416" s="14"/>
      <c r="B416" s="261"/>
      <c r="C416" s="262"/>
      <c r="D416" s="251" t="s">
        <v>154</v>
      </c>
      <c r="E416" s="263" t="s">
        <v>250</v>
      </c>
      <c r="F416" s="264" t="s">
        <v>157</v>
      </c>
      <c r="G416" s="262"/>
      <c r="H416" s="265">
        <v>1968.7000000000001</v>
      </c>
      <c r="I416" s="266"/>
      <c r="J416" s="262"/>
      <c r="K416" s="262"/>
      <c r="L416" s="267"/>
      <c r="M416" s="268"/>
      <c r="N416" s="269"/>
      <c r="O416" s="269"/>
      <c r="P416" s="269"/>
      <c r="Q416" s="269"/>
      <c r="R416" s="269"/>
      <c r="S416" s="269"/>
      <c r="T416" s="27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1" t="s">
        <v>154</v>
      </c>
      <c r="AU416" s="271" t="s">
        <v>91</v>
      </c>
      <c r="AV416" s="14" t="s">
        <v>152</v>
      </c>
      <c r="AW416" s="14" t="s">
        <v>36</v>
      </c>
      <c r="AX416" s="14" t="s">
        <v>14</v>
      </c>
      <c r="AY416" s="271" t="s">
        <v>146</v>
      </c>
    </row>
    <row r="417" s="2" customFormat="1" ht="24" customHeight="1">
      <c r="A417" s="38"/>
      <c r="B417" s="39"/>
      <c r="C417" s="272" t="s">
        <v>718</v>
      </c>
      <c r="D417" s="272" t="s">
        <v>203</v>
      </c>
      <c r="E417" s="273" t="s">
        <v>719</v>
      </c>
      <c r="F417" s="274" t="s">
        <v>720</v>
      </c>
      <c r="G417" s="275" t="s">
        <v>251</v>
      </c>
      <c r="H417" s="276">
        <v>12</v>
      </c>
      <c r="I417" s="277"/>
      <c r="J417" s="278">
        <f>ROUND(I417*H417,2)</f>
        <v>0</v>
      </c>
      <c r="K417" s="274" t="s">
        <v>1</v>
      </c>
      <c r="L417" s="279"/>
      <c r="M417" s="280" t="s">
        <v>1</v>
      </c>
      <c r="N417" s="281" t="s">
        <v>47</v>
      </c>
      <c r="O417" s="91"/>
      <c r="P417" s="245">
        <f>O417*H417</f>
        <v>0</v>
      </c>
      <c r="Q417" s="245">
        <v>0.20000000000000001</v>
      </c>
      <c r="R417" s="245">
        <f>Q417*H417</f>
        <v>2.4000000000000004</v>
      </c>
      <c r="S417" s="245">
        <v>0</v>
      </c>
      <c r="T417" s="246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47" t="s">
        <v>185</v>
      </c>
      <c r="AT417" s="247" t="s">
        <v>203</v>
      </c>
      <c r="AU417" s="247" t="s">
        <v>91</v>
      </c>
      <c r="AY417" s="17" t="s">
        <v>146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17" t="s">
        <v>14</v>
      </c>
      <c r="BK417" s="248">
        <f>ROUND(I417*H417,2)</f>
        <v>0</v>
      </c>
      <c r="BL417" s="17" t="s">
        <v>152</v>
      </c>
      <c r="BM417" s="247" t="s">
        <v>721</v>
      </c>
    </row>
    <row r="418" s="2" customFormat="1" ht="24" customHeight="1">
      <c r="A418" s="38"/>
      <c r="B418" s="39"/>
      <c r="C418" s="272" t="s">
        <v>722</v>
      </c>
      <c r="D418" s="272" t="s">
        <v>203</v>
      </c>
      <c r="E418" s="273" t="s">
        <v>723</v>
      </c>
      <c r="F418" s="274" t="s">
        <v>724</v>
      </c>
      <c r="G418" s="275" t="s">
        <v>251</v>
      </c>
      <c r="H418" s="276">
        <v>54</v>
      </c>
      <c r="I418" s="277"/>
      <c r="J418" s="278">
        <f>ROUND(I418*H418,2)</f>
        <v>0</v>
      </c>
      <c r="K418" s="274" t="s">
        <v>1</v>
      </c>
      <c r="L418" s="279"/>
      <c r="M418" s="280" t="s">
        <v>1</v>
      </c>
      <c r="N418" s="281" t="s">
        <v>47</v>
      </c>
      <c r="O418" s="91"/>
      <c r="P418" s="245">
        <f>O418*H418</f>
        <v>0</v>
      </c>
      <c r="Q418" s="245">
        <v>0.20000000000000001</v>
      </c>
      <c r="R418" s="245">
        <f>Q418*H418</f>
        <v>10.800000000000001</v>
      </c>
      <c r="S418" s="245">
        <v>0</v>
      </c>
      <c r="T418" s="246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47" t="s">
        <v>185</v>
      </c>
      <c r="AT418" s="247" t="s">
        <v>203</v>
      </c>
      <c r="AU418" s="247" t="s">
        <v>91</v>
      </c>
      <c r="AY418" s="17" t="s">
        <v>146</v>
      </c>
      <c r="BE418" s="248">
        <f>IF(N418="základní",J418,0)</f>
        <v>0</v>
      </c>
      <c r="BF418" s="248">
        <f>IF(N418="snížená",J418,0)</f>
        <v>0</v>
      </c>
      <c r="BG418" s="248">
        <f>IF(N418="zákl. přenesená",J418,0)</f>
        <v>0</v>
      </c>
      <c r="BH418" s="248">
        <f>IF(N418="sníž. přenesená",J418,0)</f>
        <v>0</v>
      </c>
      <c r="BI418" s="248">
        <f>IF(N418="nulová",J418,0)</f>
        <v>0</v>
      </c>
      <c r="BJ418" s="17" t="s">
        <v>14</v>
      </c>
      <c r="BK418" s="248">
        <f>ROUND(I418*H418,2)</f>
        <v>0</v>
      </c>
      <c r="BL418" s="17" t="s">
        <v>152</v>
      </c>
      <c r="BM418" s="247" t="s">
        <v>725</v>
      </c>
    </row>
    <row r="419" s="2" customFormat="1" ht="24" customHeight="1">
      <c r="A419" s="38"/>
      <c r="B419" s="39"/>
      <c r="C419" s="272" t="s">
        <v>726</v>
      </c>
      <c r="D419" s="272" t="s">
        <v>203</v>
      </c>
      <c r="E419" s="273" t="s">
        <v>727</v>
      </c>
      <c r="F419" s="274" t="s">
        <v>728</v>
      </c>
      <c r="G419" s="275" t="s">
        <v>251</v>
      </c>
      <c r="H419" s="276">
        <v>6.5</v>
      </c>
      <c r="I419" s="277"/>
      <c r="J419" s="278">
        <f>ROUND(I419*H419,2)</f>
        <v>0</v>
      </c>
      <c r="K419" s="274" t="s">
        <v>1</v>
      </c>
      <c r="L419" s="279"/>
      <c r="M419" s="280" t="s">
        <v>1</v>
      </c>
      <c r="N419" s="281" t="s">
        <v>47</v>
      </c>
      <c r="O419" s="91"/>
      <c r="P419" s="245">
        <f>O419*H419</f>
        <v>0</v>
      </c>
      <c r="Q419" s="245">
        <v>0.20000000000000001</v>
      </c>
      <c r="R419" s="245">
        <f>Q419*H419</f>
        <v>1.3</v>
      </c>
      <c r="S419" s="245">
        <v>0</v>
      </c>
      <c r="T419" s="246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47" t="s">
        <v>185</v>
      </c>
      <c r="AT419" s="247" t="s">
        <v>203</v>
      </c>
      <c r="AU419" s="247" t="s">
        <v>91</v>
      </c>
      <c r="AY419" s="17" t="s">
        <v>146</v>
      </c>
      <c r="BE419" s="248">
        <f>IF(N419="základní",J419,0)</f>
        <v>0</v>
      </c>
      <c r="BF419" s="248">
        <f>IF(N419="snížená",J419,0)</f>
        <v>0</v>
      </c>
      <c r="BG419" s="248">
        <f>IF(N419="zákl. přenesená",J419,0)</f>
        <v>0</v>
      </c>
      <c r="BH419" s="248">
        <f>IF(N419="sníž. přenesená",J419,0)</f>
        <v>0</v>
      </c>
      <c r="BI419" s="248">
        <f>IF(N419="nulová",J419,0)</f>
        <v>0</v>
      </c>
      <c r="BJ419" s="17" t="s">
        <v>14</v>
      </c>
      <c r="BK419" s="248">
        <f>ROUND(I419*H419,2)</f>
        <v>0</v>
      </c>
      <c r="BL419" s="17" t="s">
        <v>152</v>
      </c>
      <c r="BM419" s="247" t="s">
        <v>729</v>
      </c>
    </row>
    <row r="420" s="2" customFormat="1" ht="24" customHeight="1">
      <c r="A420" s="38"/>
      <c r="B420" s="39"/>
      <c r="C420" s="272" t="s">
        <v>730</v>
      </c>
      <c r="D420" s="272" t="s">
        <v>203</v>
      </c>
      <c r="E420" s="273" t="s">
        <v>731</v>
      </c>
      <c r="F420" s="274" t="s">
        <v>732</v>
      </c>
      <c r="G420" s="275" t="s">
        <v>251</v>
      </c>
      <c r="H420" s="276">
        <v>67</v>
      </c>
      <c r="I420" s="277"/>
      <c r="J420" s="278">
        <f>ROUND(I420*H420,2)</f>
        <v>0</v>
      </c>
      <c r="K420" s="274" t="s">
        <v>1</v>
      </c>
      <c r="L420" s="279"/>
      <c r="M420" s="280" t="s">
        <v>1</v>
      </c>
      <c r="N420" s="281" t="s">
        <v>47</v>
      </c>
      <c r="O420" s="91"/>
      <c r="P420" s="245">
        <f>O420*H420</f>
        <v>0</v>
      </c>
      <c r="Q420" s="245">
        <v>0.20000000000000001</v>
      </c>
      <c r="R420" s="245">
        <f>Q420*H420</f>
        <v>13.4</v>
      </c>
      <c r="S420" s="245">
        <v>0</v>
      </c>
      <c r="T420" s="246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47" t="s">
        <v>185</v>
      </c>
      <c r="AT420" s="247" t="s">
        <v>203</v>
      </c>
      <c r="AU420" s="247" t="s">
        <v>91</v>
      </c>
      <c r="AY420" s="17" t="s">
        <v>146</v>
      </c>
      <c r="BE420" s="248">
        <f>IF(N420="základní",J420,0)</f>
        <v>0</v>
      </c>
      <c r="BF420" s="248">
        <f>IF(N420="snížená",J420,0)</f>
        <v>0</v>
      </c>
      <c r="BG420" s="248">
        <f>IF(N420="zákl. přenesená",J420,0)</f>
        <v>0</v>
      </c>
      <c r="BH420" s="248">
        <f>IF(N420="sníž. přenesená",J420,0)</f>
        <v>0</v>
      </c>
      <c r="BI420" s="248">
        <f>IF(N420="nulová",J420,0)</f>
        <v>0</v>
      </c>
      <c r="BJ420" s="17" t="s">
        <v>14</v>
      </c>
      <c r="BK420" s="248">
        <f>ROUND(I420*H420,2)</f>
        <v>0</v>
      </c>
      <c r="BL420" s="17" t="s">
        <v>152</v>
      </c>
      <c r="BM420" s="247" t="s">
        <v>733</v>
      </c>
    </row>
    <row r="421" s="2" customFormat="1" ht="16.5" customHeight="1">
      <c r="A421" s="38"/>
      <c r="B421" s="39"/>
      <c r="C421" s="272" t="s">
        <v>734</v>
      </c>
      <c r="D421" s="272" t="s">
        <v>203</v>
      </c>
      <c r="E421" s="273" t="s">
        <v>735</v>
      </c>
      <c r="F421" s="274" t="s">
        <v>736</v>
      </c>
      <c r="G421" s="275" t="s">
        <v>251</v>
      </c>
      <c r="H421" s="276">
        <v>1379</v>
      </c>
      <c r="I421" s="277"/>
      <c r="J421" s="278">
        <f>ROUND(I421*H421,2)</f>
        <v>0</v>
      </c>
      <c r="K421" s="274" t="s">
        <v>1</v>
      </c>
      <c r="L421" s="279"/>
      <c r="M421" s="280" t="s">
        <v>1</v>
      </c>
      <c r="N421" s="281" t="s">
        <v>47</v>
      </c>
      <c r="O421" s="91"/>
      <c r="P421" s="245">
        <f>O421*H421</f>
        <v>0</v>
      </c>
      <c r="Q421" s="245">
        <v>0.20000000000000001</v>
      </c>
      <c r="R421" s="245">
        <f>Q421*H421</f>
        <v>275.80000000000001</v>
      </c>
      <c r="S421" s="245">
        <v>0</v>
      </c>
      <c r="T421" s="246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7" t="s">
        <v>185</v>
      </c>
      <c r="AT421" s="247" t="s">
        <v>203</v>
      </c>
      <c r="AU421" s="247" t="s">
        <v>91</v>
      </c>
      <c r="AY421" s="17" t="s">
        <v>146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7" t="s">
        <v>14</v>
      </c>
      <c r="BK421" s="248">
        <f>ROUND(I421*H421,2)</f>
        <v>0</v>
      </c>
      <c r="BL421" s="17" t="s">
        <v>152</v>
      </c>
      <c r="BM421" s="247" t="s">
        <v>737</v>
      </c>
    </row>
    <row r="422" s="13" customFormat="1">
      <c r="A422" s="13"/>
      <c r="B422" s="249"/>
      <c r="C422" s="250"/>
      <c r="D422" s="251" t="s">
        <v>154</v>
      </c>
      <c r="E422" s="252" t="s">
        <v>1</v>
      </c>
      <c r="F422" s="253" t="s">
        <v>738</v>
      </c>
      <c r="G422" s="250"/>
      <c r="H422" s="254">
        <v>1379</v>
      </c>
      <c r="I422" s="255"/>
      <c r="J422" s="250"/>
      <c r="K422" s="250"/>
      <c r="L422" s="256"/>
      <c r="M422" s="257"/>
      <c r="N422" s="258"/>
      <c r="O422" s="258"/>
      <c r="P422" s="258"/>
      <c r="Q422" s="258"/>
      <c r="R422" s="258"/>
      <c r="S422" s="258"/>
      <c r="T422" s="25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0" t="s">
        <v>154</v>
      </c>
      <c r="AU422" s="260" t="s">
        <v>91</v>
      </c>
      <c r="AV422" s="13" t="s">
        <v>91</v>
      </c>
      <c r="AW422" s="13" t="s">
        <v>36</v>
      </c>
      <c r="AX422" s="13" t="s">
        <v>82</v>
      </c>
      <c r="AY422" s="260" t="s">
        <v>146</v>
      </c>
    </row>
    <row r="423" s="14" customFormat="1">
      <c r="A423" s="14"/>
      <c r="B423" s="261"/>
      <c r="C423" s="262"/>
      <c r="D423" s="251" t="s">
        <v>154</v>
      </c>
      <c r="E423" s="263" t="s">
        <v>1</v>
      </c>
      <c r="F423" s="264" t="s">
        <v>157</v>
      </c>
      <c r="G423" s="262"/>
      <c r="H423" s="265">
        <v>1379</v>
      </c>
      <c r="I423" s="266"/>
      <c r="J423" s="262"/>
      <c r="K423" s="262"/>
      <c r="L423" s="267"/>
      <c r="M423" s="268"/>
      <c r="N423" s="269"/>
      <c r="O423" s="269"/>
      <c r="P423" s="269"/>
      <c r="Q423" s="269"/>
      <c r="R423" s="269"/>
      <c r="S423" s="269"/>
      <c r="T423" s="27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1" t="s">
        <v>154</v>
      </c>
      <c r="AU423" s="271" t="s">
        <v>91</v>
      </c>
      <c r="AV423" s="14" t="s">
        <v>152</v>
      </c>
      <c r="AW423" s="14" t="s">
        <v>36</v>
      </c>
      <c r="AX423" s="14" t="s">
        <v>14</v>
      </c>
      <c r="AY423" s="271" t="s">
        <v>146</v>
      </c>
    </row>
    <row r="424" s="2" customFormat="1" ht="16.5" customHeight="1">
      <c r="A424" s="38"/>
      <c r="B424" s="39"/>
      <c r="C424" s="272" t="s">
        <v>739</v>
      </c>
      <c r="D424" s="272" t="s">
        <v>203</v>
      </c>
      <c r="E424" s="273" t="s">
        <v>740</v>
      </c>
      <c r="F424" s="274" t="s">
        <v>741</v>
      </c>
      <c r="G424" s="275" t="s">
        <v>251</v>
      </c>
      <c r="H424" s="276">
        <v>54</v>
      </c>
      <c r="I424" s="277"/>
      <c r="J424" s="278">
        <f>ROUND(I424*H424,2)</f>
        <v>0</v>
      </c>
      <c r="K424" s="274" t="s">
        <v>1</v>
      </c>
      <c r="L424" s="279"/>
      <c r="M424" s="280" t="s">
        <v>1</v>
      </c>
      <c r="N424" s="281" t="s">
        <v>47</v>
      </c>
      <c r="O424" s="91"/>
      <c r="P424" s="245">
        <f>O424*H424</f>
        <v>0</v>
      </c>
      <c r="Q424" s="245">
        <v>0.20000000000000001</v>
      </c>
      <c r="R424" s="245">
        <f>Q424*H424</f>
        <v>10.800000000000001</v>
      </c>
      <c r="S424" s="245">
        <v>0</v>
      </c>
      <c r="T424" s="246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47" t="s">
        <v>185</v>
      </c>
      <c r="AT424" s="247" t="s">
        <v>203</v>
      </c>
      <c r="AU424" s="247" t="s">
        <v>91</v>
      </c>
      <c r="AY424" s="17" t="s">
        <v>146</v>
      </c>
      <c r="BE424" s="248">
        <f>IF(N424="základní",J424,0)</f>
        <v>0</v>
      </c>
      <c r="BF424" s="248">
        <f>IF(N424="snížená",J424,0)</f>
        <v>0</v>
      </c>
      <c r="BG424" s="248">
        <f>IF(N424="zákl. přenesená",J424,0)</f>
        <v>0</v>
      </c>
      <c r="BH424" s="248">
        <f>IF(N424="sníž. přenesená",J424,0)</f>
        <v>0</v>
      </c>
      <c r="BI424" s="248">
        <f>IF(N424="nulová",J424,0)</f>
        <v>0</v>
      </c>
      <c r="BJ424" s="17" t="s">
        <v>14</v>
      </c>
      <c r="BK424" s="248">
        <f>ROUND(I424*H424,2)</f>
        <v>0</v>
      </c>
      <c r="BL424" s="17" t="s">
        <v>152</v>
      </c>
      <c r="BM424" s="247" t="s">
        <v>742</v>
      </c>
    </row>
    <row r="425" s="2" customFormat="1">
      <c r="A425" s="38"/>
      <c r="B425" s="39"/>
      <c r="C425" s="40"/>
      <c r="D425" s="251" t="s">
        <v>220</v>
      </c>
      <c r="E425" s="40"/>
      <c r="F425" s="282" t="s">
        <v>743</v>
      </c>
      <c r="G425" s="40"/>
      <c r="H425" s="40"/>
      <c r="I425" s="145"/>
      <c r="J425" s="40"/>
      <c r="K425" s="40"/>
      <c r="L425" s="44"/>
      <c r="M425" s="283"/>
      <c r="N425" s="284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220</v>
      </c>
      <c r="AU425" s="17" t="s">
        <v>91</v>
      </c>
    </row>
    <row r="426" s="13" customFormat="1">
      <c r="A426" s="13"/>
      <c r="B426" s="249"/>
      <c r="C426" s="250"/>
      <c r="D426" s="251" t="s">
        <v>154</v>
      </c>
      <c r="E426" s="252" t="s">
        <v>1</v>
      </c>
      <c r="F426" s="253" t="s">
        <v>528</v>
      </c>
      <c r="G426" s="250"/>
      <c r="H426" s="254">
        <v>54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154</v>
      </c>
      <c r="AU426" s="260" t="s">
        <v>91</v>
      </c>
      <c r="AV426" s="13" t="s">
        <v>91</v>
      </c>
      <c r="AW426" s="13" t="s">
        <v>36</v>
      </c>
      <c r="AX426" s="13" t="s">
        <v>82</v>
      </c>
      <c r="AY426" s="260" t="s">
        <v>146</v>
      </c>
    </row>
    <row r="427" s="14" customFormat="1">
      <c r="A427" s="14"/>
      <c r="B427" s="261"/>
      <c r="C427" s="262"/>
      <c r="D427" s="251" t="s">
        <v>154</v>
      </c>
      <c r="E427" s="263" t="s">
        <v>1</v>
      </c>
      <c r="F427" s="264" t="s">
        <v>157</v>
      </c>
      <c r="G427" s="262"/>
      <c r="H427" s="265">
        <v>54</v>
      </c>
      <c r="I427" s="266"/>
      <c r="J427" s="262"/>
      <c r="K427" s="262"/>
      <c r="L427" s="267"/>
      <c r="M427" s="268"/>
      <c r="N427" s="269"/>
      <c r="O427" s="269"/>
      <c r="P427" s="269"/>
      <c r="Q427" s="269"/>
      <c r="R427" s="269"/>
      <c r="S427" s="269"/>
      <c r="T427" s="27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1" t="s">
        <v>154</v>
      </c>
      <c r="AU427" s="271" t="s">
        <v>91</v>
      </c>
      <c r="AV427" s="14" t="s">
        <v>152</v>
      </c>
      <c r="AW427" s="14" t="s">
        <v>36</v>
      </c>
      <c r="AX427" s="14" t="s">
        <v>14</v>
      </c>
      <c r="AY427" s="271" t="s">
        <v>146</v>
      </c>
    </row>
    <row r="428" s="2" customFormat="1" ht="24" customHeight="1">
      <c r="A428" s="38"/>
      <c r="B428" s="39"/>
      <c r="C428" s="272" t="s">
        <v>113</v>
      </c>
      <c r="D428" s="272" t="s">
        <v>203</v>
      </c>
      <c r="E428" s="273" t="s">
        <v>744</v>
      </c>
      <c r="F428" s="274" t="s">
        <v>745</v>
      </c>
      <c r="G428" s="275" t="s">
        <v>251</v>
      </c>
      <c r="H428" s="276">
        <v>12</v>
      </c>
      <c r="I428" s="277"/>
      <c r="J428" s="278">
        <f>ROUND(I428*H428,2)</f>
        <v>0</v>
      </c>
      <c r="K428" s="274" t="s">
        <v>1</v>
      </c>
      <c r="L428" s="279"/>
      <c r="M428" s="280" t="s">
        <v>1</v>
      </c>
      <c r="N428" s="281" t="s">
        <v>47</v>
      </c>
      <c r="O428" s="91"/>
      <c r="P428" s="245">
        <f>O428*H428</f>
        <v>0</v>
      </c>
      <c r="Q428" s="245">
        <v>0.20000000000000001</v>
      </c>
      <c r="R428" s="245">
        <f>Q428*H428</f>
        <v>2.4000000000000004</v>
      </c>
      <c r="S428" s="245">
        <v>0</v>
      </c>
      <c r="T428" s="246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47" t="s">
        <v>185</v>
      </c>
      <c r="AT428" s="247" t="s">
        <v>203</v>
      </c>
      <c r="AU428" s="247" t="s">
        <v>91</v>
      </c>
      <c r="AY428" s="17" t="s">
        <v>146</v>
      </c>
      <c r="BE428" s="248">
        <f>IF(N428="základní",J428,0)</f>
        <v>0</v>
      </c>
      <c r="BF428" s="248">
        <f>IF(N428="snížená",J428,0)</f>
        <v>0</v>
      </c>
      <c r="BG428" s="248">
        <f>IF(N428="zákl. přenesená",J428,0)</f>
        <v>0</v>
      </c>
      <c r="BH428" s="248">
        <f>IF(N428="sníž. přenesená",J428,0)</f>
        <v>0</v>
      </c>
      <c r="BI428" s="248">
        <f>IF(N428="nulová",J428,0)</f>
        <v>0</v>
      </c>
      <c r="BJ428" s="17" t="s">
        <v>14</v>
      </c>
      <c r="BK428" s="248">
        <f>ROUND(I428*H428,2)</f>
        <v>0</v>
      </c>
      <c r="BL428" s="17" t="s">
        <v>152</v>
      </c>
      <c r="BM428" s="247" t="s">
        <v>746</v>
      </c>
    </row>
    <row r="429" s="13" customFormat="1">
      <c r="A429" s="13"/>
      <c r="B429" s="249"/>
      <c r="C429" s="250"/>
      <c r="D429" s="251" t="s">
        <v>154</v>
      </c>
      <c r="E429" s="252" t="s">
        <v>1</v>
      </c>
      <c r="F429" s="253" t="s">
        <v>207</v>
      </c>
      <c r="G429" s="250"/>
      <c r="H429" s="254">
        <v>12</v>
      </c>
      <c r="I429" s="255"/>
      <c r="J429" s="250"/>
      <c r="K429" s="250"/>
      <c r="L429" s="256"/>
      <c r="M429" s="257"/>
      <c r="N429" s="258"/>
      <c r="O429" s="258"/>
      <c r="P429" s="258"/>
      <c r="Q429" s="258"/>
      <c r="R429" s="258"/>
      <c r="S429" s="258"/>
      <c r="T429" s="25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0" t="s">
        <v>154</v>
      </c>
      <c r="AU429" s="260" t="s">
        <v>91</v>
      </c>
      <c r="AV429" s="13" t="s">
        <v>91</v>
      </c>
      <c r="AW429" s="13" t="s">
        <v>36</v>
      </c>
      <c r="AX429" s="13" t="s">
        <v>82</v>
      </c>
      <c r="AY429" s="260" t="s">
        <v>146</v>
      </c>
    </row>
    <row r="430" s="14" customFormat="1">
      <c r="A430" s="14"/>
      <c r="B430" s="261"/>
      <c r="C430" s="262"/>
      <c r="D430" s="251" t="s">
        <v>154</v>
      </c>
      <c r="E430" s="263" t="s">
        <v>1</v>
      </c>
      <c r="F430" s="264" t="s">
        <v>157</v>
      </c>
      <c r="G430" s="262"/>
      <c r="H430" s="265">
        <v>12</v>
      </c>
      <c r="I430" s="266"/>
      <c r="J430" s="262"/>
      <c r="K430" s="262"/>
      <c r="L430" s="267"/>
      <c r="M430" s="268"/>
      <c r="N430" s="269"/>
      <c r="O430" s="269"/>
      <c r="P430" s="269"/>
      <c r="Q430" s="269"/>
      <c r="R430" s="269"/>
      <c r="S430" s="269"/>
      <c r="T430" s="27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1" t="s">
        <v>154</v>
      </c>
      <c r="AU430" s="271" t="s">
        <v>91</v>
      </c>
      <c r="AV430" s="14" t="s">
        <v>152</v>
      </c>
      <c r="AW430" s="14" t="s">
        <v>36</v>
      </c>
      <c r="AX430" s="14" t="s">
        <v>14</v>
      </c>
      <c r="AY430" s="271" t="s">
        <v>146</v>
      </c>
    </row>
    <row r="431" s="2" customFormat="1" ht="16.5" customHeight="1">
      <c r="A431" s="38"/>
      <c r="B431" s="39"/>
      <c r="C431" s="272" t="s">
        <v>747</v>
      </c>
      <c r="D431" s="272" t="s">
        <v>203</v>
      </c>
      <c r="E431" s="273" t="s">
        <v>748</v>
      </c>
      <c r="F431" s="274" t="s">
        <v>749</v>
      </c>
      <c r="G431" s="275" t="s">
        <v>251</v>
      </c>
      <c r="H431" s="276">
        <v>8.1999999999999993</v>
      </c>
      <c r="I431" s="277"/>
      <c r="J431" s="278">
        <f>ROUND(I431*H431,2)</f>
        <v>0</v>
      </c>
      <c r="K431" s="274" t="s">
        <v>1</v>
      </c>
      <c r="L431" s="279"/>
      <c r="M431" s="280" t="s">
        <v>1</v>
      </c>
      <c r="N431" s="281" t="s">
        <v>47</v>
      </c>
      <c r="O431" s="91"/>
      <c r="P431" s="245">
        <f>O431*H431</f>
        <v>0</v>
      </c>
      <c r="Q431" s="245">
        <v>0.125</v>
      </c>
      <c r="R431" s="245">
        <f>Q431*H431</f>
        <v>1.0249999999999999</v>
      </c>
      <c r="S431" s="245">
        <v>0</v>
      </c>
      <c r="T431" s="246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47" t="s">
        <v>185</v>
      </c>
      <c r="AT431" s="247" t="s">
        <v>203</v>
      </c>
      <c r="AU431" s="247" t="s">
        <v>91</v>
      </c>
      <c r="AY431" s="17" t="s">
        <v>146</v>
      </c>
      <c r="BE431" s="248">
        <f>IF(N431="základní",J431,0)</f>
        <v>0</v>
      </c>
      <c r="BF431" s="248">
        <f>IF(N431="snížená",J431,0)</f>
        <v>0</v>
      </c>
      <c r="BG431" s="248">
        <f>IF(N431="zákl. přenesená",J431,0)</f>
        <v>0</v>
      </c>
      <c r="BH431" s="248">
        <f>IF(N431="sníž. přenesená",J431,0)</f>
        <v>0</v>
      </c>
      <c r="BI431" s="248">
        <f>IF(N431="nulová",J431,0)</f>
        <v>0</v>
      </c>
      <c r="BJ431" s="17" t="s">
        <v>14</v>
      </c>
      <c r="BK431" s="248">
        <f>ROUND(I431*H431,2)</f>
        <v>0</v>
      </c>
      <c r="BL431" s="17" t="s">
        <v>152</v>
      </c>
      <c r="BM431" s="247" t="s">
        <v>750</v>
      </c>
    </row>
    <row r="432" s="2" customFormat="1" ht="16.5" customHeight="1">
      <c r="A432" s="38"/>
      <c r="B432" s="39"/>
      <c r="C432" s="272" t="s">
        <v>751</v>
      </c>
      <c r="D432" s="272" t="s">
        <v>203</v>
      </c>
      <c r="E432" s="273" t="s">
        <v>752</v>
      </c>
      <c r="F432" s="274" t="s">
        <v>753</v>
      </c>
      <c r="G432" s="275" t="s">
        <v>251</v>
      </c>
      <c r="H432" s="276">
        <v>54</v>
      </c>
      <c r="I432" s="277"/>
      <c r="J432" s="278">
        <f>ROUND(I432*H432,2)</f>
        <v>0</v>
      </c>
      <c r="K432" s="274" t="s">
        <v>1</v>
      </c>
      <c r="L432" s="279"/>
      <c r="M432" s="280" t="s">
        <v>1</v>
      </c>
      <c r="N432" s="281" t="s">
        <v>47</v>
      </c>
      <c r="O432" s="91"/>
      <c r="P432" s="245">
        <f>O432*H432</f>
        <v>0</v>
      </c>
      <c r="Q432" s="245">
        <v>0.104</v>
      </c>
      <c r="R432" s="245">
        <f>Q432*H432</f>
        <v>5.6159999999999997</v>
      </c>
      <c r="S432" s="245">
        <v>0</v>
      </c>
      <c r="T432" s="246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47" t="s">
        <v>185</v>
      </c>
      <c r="AT432" s="247" t="s">
        <v>203</v>
      </c>
      <c r="AU432" s="247" t="s">
        <v>91</v>
      </c>
      <c r="AY432" s="17" t="s">
        <v>146</v>
      </c>
      <c r="BE432" s="248">
        <f>IF(N432="základní",J432,0)</f>
        <v>0</v>
      </c>
      <c r="BF432" s="248">
        <f>IF(N432="snížená",J432,0)</f>
        <v>0</v>
      </c>
      <c r="BG432" s="248">
        <f>IF(N432="zákl. přenesená",J432,0)</f>
        <v>0</v>
      </c>
      <c r="BH432" s="248">
        <f>IF(N432="sníž. přenesená",J432,0)</f>
        <v>0</v>
      </c>
      <c r="BI432" s="248">
        <f>IF(N432="nulová",J432,0)</f>
        <v>0</v>
      </c>
      <c r="BJ432" s="17" t="s">
        <v>14</v>
      </c>
      <c r="BK432" s="248">
        <f>ROUND(I432*H432,2)</f>
        <v>0</v>
      </c>
      <c r="BL432" s="17" t="s">
        <v>152</v>
      </c>
      <c r="BM432" s="247" t="s">
        <v>754</v>
      </c>
    </row>
    <row r="433" s="2" customFormat="1" ht="16.5" customHeight="1">
      <c r="A433" s="38"/>
      <c r="B433" s="39"/>
      <c r="C433" s="272" t="s">
        <v>755</v>
      </c>
      <c r="D433" s="272" t="s">
        <v>203</v>
      </c>
      <c r="E433" s="273" t="s">
        <v>756</v>
      </c>
      <c r="F433" s="274" t="s">
        <v>757</v>
      </c>
      <c r="G433" s="275" t="s">
        <v>251</v>
      </c>
      <c r="H433" s="276">
        <v>322</v>
      </c>
      <c r="I433" s="277"/>
      <c r="J433" s="278">
        <f>ROUND(I433*H433,2)</f>
        <v>0</v>
      </c>
      <c r="K433" s="274" t="s">
        <v>151</v>
      </c>
      <c r="L433" s="279"/>
      <c r="M433" s="280" t="s">
        <v>1</v>
      </c>
      <c r="N433" s="281" t="s">
        <v>47</v>
      </c>
      <c r="O433" s="91"/>
      <c r="P433" s="245">
        <f>O433*H433</f>
        <v>0</v>
      </c>
      <c r="Q433" s="245">
        <v>0.065000000000000002</v>
      </c>
      <c r="R433" s="245">
        <f>Q433*H433</f>
        <v>20.93</v>
      </c>
      <c r="S433" s="245">
        <v>0</v>
      </c>
      <c r="T433" s="246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47" t="s">
        <v>185</v>
      </c>
      <c r="AT433" s="247" t="s">
        <v>203</v>
      </c>
      <c r="AU433" s="247" t="s">
        <v>91</v>
      </c>
      <c r="AY433" s="17" t="s">
        <v>146</v>
      </c>
      <c r="BE433" s="248">
        <f>IF(N433="základní",J433,0)</f>
        <v>0</v>
      </c>
      <c r="BF433" s="248">
        <f>IF(N433="snížená",J433,0)</f>
        <v>0</v>
      </c>
      <c r="BG433" s="248">
        <f>IF(N433="zákl. přenesená",J433,0)</f>
        <v>0</v>
      </c>
      <c r="BH433" s="248">
        <f>IF(N433="sníž. přenesená",J433,0)</f>
        <v>0</v>
      </c>
      <c r="BI433" s="248">
        <f>IF(N433="nulová",J433,0)</f>
        <v>0</v>
      </c>
      <c r="BJ433" s="17" t="s">
        <v>14</v>
      </c>
      <c r="BK433" s="248">
        <f>ROUND(I433*H433,2)</f>
        <v>0</v>
      </c>
      <c r="BL433" s="17" t="s">
        <v>152</v>
      </c>
      <c r="BM433" s="247" t="s">
        <v>758</v>
      </c>
    </row>
    <row r="434" s="2" customFormat="1" ht="24" customHeight="1">
      <c r="A434" s="38"/>
      <c r="B434" s="39"/>
      <c r="C434" s="236" t="s">
        <v>759</v>
      </c>
      <c r="D434" s="236" t="s">
        <v>148</v>
      </c>
      <c r="E434" s="237" t="s">
        <v>760</v>
      </c>
      <c r="F434" s="238" t="s">
        <v>761</v>
      </c>
      <c r="G434" s="239" t="s">
        <v>115</v>
      </c>
      <c r="H434" s="240">
        <v>177.18299999999999</v>
      </c>
      <c r="I434" s="241"/>
      <c r="J434" s="242">
        <f>ROUND(I434*H434,2)</f>
        <v>0</v>
      </c>
      <c r="K434" s="238" t="s">
        <v>151</v>
      </c>
      <c r="L434" s="44"/>
      <c r="M434" s="243" t="s">
        <v>1</v>
      </c>
      <c r="N434" s="244" t="s">
        <v>47</v>
      </c>
      <c r="O434" s="91"/>
      <c r="P434" s="245">
        <f>O434*H434</f>
        <v>0</v>
      </c>
      <c r="Q434" s="245">
        <v>2.2563399999999998</v>
      </c>
      <c r="R434" s="245">
        <f>Q434*H434</f>
        <v>399.78509021999997</v>
      </c>
      <c r="S434" s="245">
        <v>0</v>
      </c>
      <c r="T434" s="246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47" t="s">
        <v>152</v>
      </c>
      <c r="AT434" s="247" t="s">
        <v>148</v>
      </c>
      <c r="AU434" s="247" t="s">
        <v>91</v>
      </c>
      <c r="AY434" s="17" t="s">
        <v>146</v>
      </c>
      <c r="BE434" s="248">
        <f>IF(N434="základní",J434,0)</f>
        <v>0</v>
      </c>
      <c r="BF434" s="248">
        <f>IF(N434="snížená",J434,0)</f>
        <v>0</v>
      </c>
      <c r="BG434" s="248">
        <f>IF(N434="zákl. přenesená",J434,0)</f>
        <v>0</v>
      </c>
      <c r="BH434" s="248">
        <f>IF(N434="sníž. přenesená",J434,0)</f>
        <v>0</v>
      </c>
      <c r="BI434" s="248">
        <f>IF(N434="nulová",J434,0)</f>
        <v>0</v>
      </c>
      <c r="BJ434" s="17" t="s">
        <v>14</v>
      </c>
      <c r="BK434" s="248">
        <f>ROUND(I434*H434,2)</f>
        <v>0</v>
      </c>
      <c r="BL434" s="17" t="s">
        <v>152</v>
      </c>
      <c r="BM434" s="247" t="s">
        <v>762</v>
      </c>
    </row>
    <row r="435" s="13" customFormat="1">
      <c r="A435" s="13"/>
      <c r="B435" s="249"/>
      <c r="C435" s="250"/>
      <c r="D435" s="251" t="s">
        <v>154</v>
      </c>
      <c r="E435" s="252" t="s">
        <v>1</v>
      </c>
      <c r="F435" s="253" t="s">
        <v>763</v>
      </c>
      <c r="G435" s="250"/>
      <c r="H435" s="254">
        <v>177.18299999999999</v>
      </c>
      <c r="I435" s="255"/>
      <c r="J435" s="250"/>
      <c r="K435" s="250"/>
      <c r="L435" s="256"/>
      <c r="M435" s="257"/>
      <c r="N435" s="258"/>
      <c r="O435" s="258"/>
      <c r="P435" s="258"/>
      <c r="Q435" s="258"/>
      <c r="R435" s="258"/>
      <c r="S435" s="258"/>
      <c r="T435" s="25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0" t="s">
        <v>154</v>
      </c>
      <c r="AU435" s="260" t="s">
        <v>91</v>
      </c>
      <c r="AV435" s="13" t="s">
        <v>91</v>
      </c>
      <c r="AW435" s="13" t="s">
        <v>36</v>
      </c>
      <c r="AX435" s="13" t="s">
        <v>82</v>
      </c>
      <c r="AY435" s="260" t="s">
        <v>146</v>
      </c>
    </row>
    <row r="436" s="14" customFormat="1">
      <c r="A436" s="14"/>
      <c r="B436" s="261"/>
      <c r="C436" s="262"/>
      <c r="D436" s="251" t="s">
        <v>154</v>
      </c>
      <c r="E436" s="263" t="s">
        <v>1</v>
      </c>
      <c r="F436" s="264" t="s">
        <v>157</v>
      </c>
      <c r="G436" s="262"/>
      <c r="H436" s="265">
        <v>177.18299999999999</v>
      </c>
      <c r="I436" s="266"/>
      <c r="J436" s="262"/>
      <c r="K436" s="262"/>
      <c r="L436" s="267"/>
      <c r="M436" s="268"/>
      <c r="N436" s="269"/>
      <c r="O436" s="269"/>
      <c r="P436" s="269"/>
      <c r="Q436" s="269"/>
      <c r="R436" s="269"/>
      <c r="S436" s="269"/>
      <c r="T436" s="27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1" t="s">
        <v>154</v>
      </c>
      <c r="AU436" s="271" t="s">
        <v>91</v>
      </c>
      <c r="AV436" s="14" t="s">
        <v>152</v>
      </c>
      <c r="AW436" s="14" t="s">
        <v>36</v>
      </c>
      <c r="AX436" s="14" t="s">
        <v>14</v>
      </c>
      <c r="AY436" s="271" t="s">
        <v>146</v>
      </c>
    </row>
    <row r="437" s="2" customFormat="1" ht="36" customHeight="1">
      <c r="A437" s="38"/>
      <c r="B437" s="39"/>
      <c r="C437" s="236" t="s">
        <v>764</v>
      </c>
      <c r="D437" s="236" t="s">
        <v>148</v>
      </c>
      <c r="E437" s="237" t="s">
        <v>765</v>
      </c>
      <c r="F437" s="238" t="s">
        <v>766</v>
      </c>
      <c r="G437" s="239" t="s">
        <v>251</v>
      </c>
      <c r="H437" s="240">
        <v>1300</v>
      </c>
      <c r="I437" s="241"/>
      <c r="J437" s="242">
        <f>ROUND(I437*H437,2)</f>
        <v>0</v>
      </c>
      <c r="K437" s="238" t="s">
        <v>151</v>
      </c>
      <c r="L437" s="44"/>
      <c r="M437" s="243" t="s">
        <v>1</v>
      </c>
      <c r="N437" s="244" t="s">
        <v>47</v>
      </c>
      <c r="O437" s="91"/>
      <c r="P437" s="245">
        <f>O437*H437</f>
        <v>0</v>
      </c>
      <c r="Q437" s="245">
        <v>6.6699999999999997E-06</v>
      </c>
      <c r="R437" s="245">
        <f>Q437*H437</f>
        <v>0.0086709999999999999</v>
      </c>
      <c r="S437" s="245">
        <v>0</v>
      </c>
      <c r="T437" s="246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47" t="s">
        <v>152</v>
      </c>
      <c r="AT437" s="247" t="s">
        <v>148</v>
      </c>
      <c r="AU437" s="247" t="s">
        <v>91</v>
      </c>
      <c r="AY437" s="17" t="s">
        <v>146</v>
      </c>
      <c r="BE437" s="248">
        <f>IF(N437="základní",J437,0)</f>
        <v>0</v>
      </c>
      <c r="BF437" s="248">
        <f>IF(N437="snížená",J437,0)</f>
        <v>0</v>
      </c>
      <c r="BG437" s="248">
        <f>IF(N437="zákl. přenesená",J437,0)</f>
        <v>0</v>
      </c>
      <c r="BH437" s="248">
        <f>IF(N437="sníž. přenesená",J437,0)</f>
        <v>0</v>
      </c>
      <c r="BI437" s="248">
        <f>IF(N437="nulová",J437,0)</f>
        <v>0</v>
      </c>
      <c r="BJ437" s="17" t="s">
        <v>14</v>
      </c>
      <c r="BK437" s="248">
        <f>ROUND(I437*H437,2)</f>
        <v>0</v>
      </c>
      <c r="BL437" s="17" t="s">
        <v>152</v>
      </c>
      <c r="BM437" s="247" t="s">
        <v>767</v>
      </c>
    </row>
    <row r="438" s="13" customFormat="1">
      <c r="A438" s="13"/>
      <c r="B438" s="249"/>
      <c r="C438" s="250"/>
      <c r="D438" s="251" t="s">
        <v>154</v>
      </c>
      <c r="E438" s="252" t="s">
        <v>253</v>
      </c>
      <c r="F438" s="253" t="s">
        <v>768</v>
      </c>
      <c r="G438" s="250"/>
      <c r="H438" s="254">
        <v>1300</v>
      </c>
      <c r="I438" s="255"/>
      <c r="J438" s="250"/>
      <c r="K438" s="250"/>
      <c r="L438" s="256"/>
      <c r="M438" s="257"/>
      <c r="N438" s="258"/>
      <c r="O438" s="258"/>
      <c r="P438" s="258"/>
      <c r="Q438" s="258"/>
      <c r="R438" s="258"/>
      <c r="S438" s="258"/>
      <c r="T438" s="25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0" t="s">
        <v>154</v>
      </c>
      <c r="AU438" s="260" t="s">
        <v>91</v>
      </c>
      <c r="AV438" s="13" t="s">
        <v>91</v>
      </c>
      <c r="AW438" s="13" t="s">
        <v>36</v>
      </c>
      <c r="AX438" s="13" t="s">
        <v>82</v>
      </c>
      <c r="AY438" s="260" t="s">
        <v>146</v>
      </c>
    </row>
    <row r="439" s="14" customFormat="1">
      <c r="A439" s="14"/>
      <c r="B439" s="261"/>
      <c r="C439" s="262"/>
      <c r="D439" s="251" t="s">
        <v>154</v>
      </c>
      <c r="E439" s="263" t="s">
        <v>1</v>
      </c>
      <c r="F439" s="264" t="s">
        <v>157</v>
      </c>
      <c r="G439" s="262"/>
      <c r="H439" s="265">
        <v>1300</v>
      </c>
      <c r="I439" s="266"/>
      <c r="J439" s="262"/>
      <c r="K439" s="262"/>
      <c r="L439" s="267"/>
      <c r="M439" s="268"/>
      <c r="N439" s="269"/>
      <c r="O439" s="269"/>
      <c r="P439" s="269"/>
      <c r="Q439" s="269"/>
      <c r="R439" s="269"/>
      <c r="S439" s="269"/>
      <c r="T439" s="27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1" t="s">
        <v>154</v>
      </c>
      <c r="AU439" s="271" t="s">
        <v>91</v>
      </c>
      <c r="AV439" s="14" t="s">
        <v>152</v>
      </c>
      <c r="AW439" s="14" t="s">
        <v>36</v>
      </c>
      <c r="AX439" s="14" t="s">
        <v>14</v>
      </c>
      <c r="AY439" s="271" t="s">
        <v>146</v>
      </c>
    </row>
    <row r="440" s="2" customFormat="1" ht="48" customHeight="1">
      <c r="A440" s="38"/>
      <c r="B440" s="39"/>
      <c r="C440" s="236" t="s">
        <v>769</v>
      </c>
      <c r="D440" s="236" t="s">
        <v>148</v>
      </c>
      <c r="E440" s="237" t="s">
        <v>770</v>
      </c>
      <c r="F440" s="238" t="s">
        <v>771</v>
      </c>
      <c r="G440" s="239" t="s">
        <v>251</v>
      </c>
      <c r="H440" s="240">
        <v>1300</v>
      </c>
      <c r="I440" s="241"/>
      <c r="J440" s="242">
        <f>ROUND(I440*H440,2)</f>
        <v>0</v>
      </c>
      <c r="K440" s="238" t="s">
        <v>151</v>
      </c>
      <c r="L440" s="44"/>
      <c r="M440" s="243" t="s">
        <v>1</v>
      </c>
      <c r="N440" s="244" t="s">
        <v>47</v>
      </c>
      <c r="O440" s="91"/>
      <c r="P440" s="245">
        <f>O440*H440</f>
        <v>0</v>
      </c>
      <c r="Q440" s="245">
        <v>0.00012329999999999999</v>
      </c>
      <c r="R440" s="245">
        <f>Q440*H440</f>
        <v>0.16028999999999999</v>
      </c>
      <c r="S440" s="245">
        <v>0</v>
      </c>
      <c r="T440" s="246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47" t="s">
        <v>152</v>
      </c>
      <c r="AT440" s="247" t="s">
        <v>148</v>
      </c>
      <c r="AU440" s="247" t="s">
        <v>91</v>
      </c>
      <c r="AY440" s="17" t="s">
        <v>146</v>
      </c>
      <c r="BE440" s="248">
        <f>IF(N440="základní",J440,0)</f>
        <v>0</v>
      </c>
      <c r="BF440" s="248">
        <f>IF(N440="snížená",J440,0)</f>
        <v>0</v>
      </c>
      <c r="BG440" s="248">
        <f>IF(N440="zákl. přenesená",J440,0)</f>
        <v>0</v>
      </c>
      <c r="BH440" s="248">
        <f>IF(N440="sníž. přenesená",J440,0)</f>
        <v>0</v>
      </c>
      <c r="BI440" s="248">
        <f>IF(N440="nulová",J440,0)</f>
        <v>0</v>
      </c>
      <c r="BJ440" s="17" t="s">
        <v>14</v>
      </c>
      <c r="BK440" s="248">
        <f>ROUND(I440*H440,2)</f>
        <v>0</v>
      </c>
      <c r="BL440" s="17" t="s">
        <v>152</v>
      </c>
      <c r="BM440" s="247" t="s">
        <v>772</v>
      </c>
    </row>
    <row r="441" s="13" customFormat="1">
      <c r="A441" s="13"/>
      <c r="B441" s="249"/>
      <c r="C441" s="250"/>
      <c r="D441" s="251" t="s">
        <v>154</v>
      </c>
      <c r="E441" s="252" t="s">
        <v>1</v>
      </c>
      <c r="F441" s="253" t="s">
        <v>253</v>
      </c>
      <c r="G441" s="250"/>
      <c r="H441" s="254">
        <v>1300</v>
      </c>
      <c r="I441" s="255"/>
      <c r="J441" s="250"/>
      <c r="K441" s="250"/>
      <c r="L441" s="256"/>
      <c r="M441" s="257"/>
      <c r="N441" s="258"/>
      <c r="O441" s="258"/>
      <c r="P441" s="258"/>
      <c r="Q441" s="258"/>
      <c r="R441" s="258"/>
      <c r="S441" s="258"/>
      <c r="T441" s="25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0" t="s">
        <v>154</v>
      </c>
      <c r="AU441" s="260" t="s">
        <v>91</v>
      </c>
      <c r="AV441" s="13" t="s">
        <v>91</v>
      </c>
      <c r="AW441" s="13" t="s">
        <v>36</v>
      </c>
      <c r="AX441" s="13" t="s">
        <v>82</v>
      </c>
      <c r="AY441" s="260" t="s">
        <v>146</v>
      </c>
    </row>
    <row r="442" s="14" customFormat="1">
      <c r="A442" s="14"/>
      <c r="B442" s="261"/>
      <c r="C442" s="262"/>
      <c r="D442" s="251" t="s">
        <v>154</v>
      </c>
      <c r="E442" s="263" t="s">
        <v>1</v>
      </c>
      <c r="F442" s="264" t="s">
        <v>157</v>
      </c>
      <c r="G442" s="262"/>
      <c r="H442" s="265">
        <v>1300</v>
      </c>
      <c r="I442" s="266"/>
      <c r="J442" s="262"/>
      <c r="K442" s="262"/>
      <c r="L442" s="267"/>
      <c r="M442" s="268"/>
      <c r="N442" s="269"/>
      <c r="O442" s="269"/>
      <c r="P442" s="269"/>
      <c r="Q442" s="269"/>
      <c r="R442" s="269"/>
      <c r="S442" s="269"/>
      <c r="T442" s="27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1" t="s">
        <v>154</v>
      </c>
      <c r="AU442" s="271" t="s">
        <v>91</v>
      </c>
      <c r="AV442" s="14" t="s">
        <v>152</v>
      </c>
      <c r="AW442" s="14" t="s">
        <v>36</v>
      </c>
      <c r="AX442" s="14" t="s">
        <v>14</v>
      </c>
      <c r="AY442" s="271" t="s">
        <v>146</v>
      </c>
    </row>
    <row r="443" s="2" customFormat="1" ht="24" customHeight="1">
      <c r="A443" s="38"/>
      <c r="B443" s="39"/>
      <c r="C443" s="236" t="s">
        <v>773</v>
      </c>
      <c r="D443" s="236" t="s">
        <v>148</v>
      </c>
      <c r="E443" s="237" t="s">
        <v>774</v>
      </c>
      <c r="F443" s="238" t="s">
        <v>775</v>
      </c>
      <c r="G443" s="239" t="s">
        <v>112</v>
      </c>
      <c r="H443" s="240">
        <v>3850</v>
      </c>
      <c r="I443" s="241"/>
      <c r="J443" s="242">
        <f>ROUND(I443*H443,2)</f>
        <v>0</v>
      </c>
      <c r="K443" s="238" t="s">
        <v>151</v>
      </c>
      <c r="L443" s="44"/>
      <c r="M443" s="243" t="s">
        <v>1</v>
      </c>
      <c r="N443" s="244" t="s">
        <v>47</v>
      </c>
      <c r="O443" s="91"/>
      <c r="P443" s="245">
        <f>O443*H443</f>
        <v>0</v>
      </c>
      <c r="Q443" s="245">
        <v>0.001983</v>
      </c>
      <c r="R443" s="245">
        <f>Q443*H443</f>
        <v>7.6345499999999999</v>
      </c>
      <c r="S443" s="245">
        <v>0</v>
      </c>
      <c r="T443" s="246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47" t="s">
        <v>152</v>
      </c>
      <c r="AT443" s="247" t="s">
        <v>148</v>
      </c>
      <c r="AU443" s="247" t="s">
        <v>91</v>
      </c>
      <c r="AY443" s="17" t="s">
        <v>146</v>
      </c>
      <c r="BE443" s="248">
        <f>IF(N443="základní",J443,0)</f>
        <v>0</v>
      </c>
      <c r="BF443" s="248">
        <f>IF(N443="snížená",J443,0)</f>
        <v>0</v>
      </c>
      <c r="BG443" s="248">
        <f>IF(N443="zákl. přenesená",J443,0)</f>
        <v>0</v>
      </c>
      <c r="BH443" s="248">
        <f>IF(N443="sníž. přenesená",J443,0)</f>
        <v>0</v>
      </c>
      <c r="BI443" s="248">
        <f>IF(N443="nulová",J443,0)</f>
        <v>0</v>
      </c>
      <c r="BJ443" s="17" t="s">
        <v>14</v>
      </c>
      <c r="BK443" s="248">
        <f>ROUND(I443*H443,2)</f>
        <v>0</v>
      </c>
      <c r="BL443" s="17" t="s">
        <v>152</v>
      </c>
      <c r="BM443" s="247" t="s">
        <v>776</v>
      </c>
    </row>
    <row r="444" s="13" customFormat="1">
      <c r="A444" s="13"/>
      <c r="B444" s="249"/>
      <c r="C444" s="250"/>
      <c r="D444" s="251" t="s">
        <v>154</v>
      </c>
      <c r="E444" s="252" t="s">
        <v>1</v>
      </c>
      <c r="F444" s="253" t="s">
        <v>777</v>
      </c>
      <c r="G444" s="250"/>
      <c r="H444" s="254">
        <v>3850</v>
      </c>
      <c r="I444" s="255"/>
      <c r="J444" s="250"/>
      <c r="K444" s="250"/>
      <c r="L444" s="256"/>
      <c r="M444" s="257"/>
      <c r="N444" s="258"/>
      <c r="O444" s="258"/>
      <c r="P444" s="258"/>
      <c r="Q444" s="258"/>
      <c r="R444" s="258"/>
      <c r="S444" s="258"/>
      <c r="T444" s="25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0" t="s">
        <v>154</v>
      </c>
      <c r="AU444" s="260" t="s">
        <v>91</v>
      </c>
      <c r="AV444" s="13" t="s">
        <v>91</v>
      </c>
      <c r="AW444" s="13" t="s">
        <v>36</v>
      </c>
      <c r="AX444" s="13" t="s">
        <v>82</v>
      </c>
      <c r="AY444" s="260" t="s">
        <v>146</v>
      </c>
    </row>
    <row r="445" s="14" customFormat="1">
      <c r="A445" s="14"/>
      <c r="B445" s="261"/>
      <c r="C445" s="262"/>
      <c r="D445" s="251" t="s">
        <v>154</v>
      </c>
      <c r="E445" s="263" t="s">
        <v>1</v>
      </c>
      <c r="F445" s="264" t="s">
        <v>157</v>
      </c>
      <c r="G445" s="262"/>
      <c r="H445" s="265">
        <v>3850</v>
      </c>
      <c r="I445" s="266"/>
      <c r="J445" s="262"/>
      <c r="K445" s="262"/>
      <c r="L445" s="267"/>
      <c r="M445" s="268"/>
      <c r="N445" s="269"/>
      <c r="O445" s="269"/>
      <c r="P445" s="269"/>
      <c r="Q445" s="269"/>
      <c r="R445" s="269"/>
      <c r="S445" s="269"/>
      <c r="T445" s="27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1" t="s">
        <v>154</v>
      </c>
      <c r="AU445" s="271" t="s">
        <v>91</v>
      </c>
      <c r="AV445" s="14" t="s">
        <v>152</v>
      </c>
      <c r="AW445" s="14" t="s">
        <v>36</v>
      </c>
      <c r="AX445" s="14" t="s">
        <v>14</v>
      </c>
      <c r="AY445" s="271" t="s">
        <v>146</v>
      </c>
    </row>
    <row r="446" s="2" customFormat="1" ht="36" customHeight="1">
      <c r="A446" s="38"/>
      <c r="B446" s="39"/>
      <c r="C446" s="236" t="s">
        <v>778</v>
      </c>
      <c r="D446" s="236" t="s">
        <v>148</v>
      </c>
      <c r="E446" s="237" t="s">
        <v>779</v>
      </c>
      <c r="F446" s="238" t="s">
        <v>780</v>
      </c>
      <c r="G446" s="239" t="s">
        <v>251</v>
      </c>
      <c r="H446" s="240">
        <v>1300</v>
      </c>
      <c r="I446" s="241"/>
      <c r="J446" s="242">
        <f>ROUND(I446*H446,2)</f>
        <v>0</v>
      </c>
      <c r="K446" s="238" t="s">
        <v>151</v>
      </c>
      <c r="L446" s="44"/>
      <c r="M446" s="243" t="s">
        <v>1</v>
      </c>
      <c r="N446" s="244" t="s">
        <v>47</v>
      </c>
      <c r="O446" s="91"/>
      <c r="P446" s="245">
        <f>O446*H446</f>
        <v>0</v>
      </c>
      <c r="Q446" s="245">
        <v>0</v>
      </c>
      <c r="R446" s="245">
        <f>Q446*H446</f>
        <v>0</v>
      </c>
      <c r="S446" s="245">
        <v>0</v>
      </c>
      <c r="T446" s="246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47" t="s">
        <v>152</v>
      </c>
      <c r="AT446" s="247" t="s">
        <v>148</v>
      </c>
      <c r="AU446" s="247" t="s">
        <v>91</v>
      </c>
      <c r="AY446" s="17" t="s">
        <v>146</v>
      </c>
      <c r="BE446" s="248">
        <f>IF(N446="základní",J446,0)</f>
        <v>0</v>
      </c>
      <c r="BF446" s="248">
        <f>IF(N446="snížená",J446,0)</f>
        <v>0</v>
      </c>
      <c r="BG446" s="248">
        <f>IF(N446="zákl. přenesená",J446,0)</f>
        <v>0</v>
      </c>
      <c r="BH446" s="248">
        <f>IF(N446="sníž. přenesená",J446,0)</f>
        <v>0</v>
      </c>
      <c r="BI446" s="248">
        <f>IF(N446="nulová",J446,0)</f>
        <v>0</v>
      </c>
      <c r="BJ446" s="17" t="s">
        <v>14</v>
      </c>
      <c r="BK446" s="248">
        <f>ROUND(I446*H446,2)</f>
        <v>0</v>
      </c>
      <c r="BL446" s="17" t="s">
        <v>152</v>
      </c>
      <c r="BM446" s="247" t="s">
        <v>781</v>
      </c>
    </row>
    <row r="447" s="13" customFormat="1">
      <c r="A447" s="13"/>
      <c r="B447" s="249"/>
      <c r="C447" s="250"/>
      <c r="D447" s="251" t="s">
        <v>154</v>
      </c>
      <c r="E447" s="252" t="s">
        <v>1</v>
      </c>
      <c r="F447" s="253" t="s">
        <v>253</v>
      </c>
      <c r="G447" s="250"/>
      <c r="H447" s="254">
        <v>1300</v>
      </c>
      <c r="I447" s="255"/>
      <c r="J447" s="250"/>
      <c r="K447" s="250"/>
      <c r="L447" s="256"/>
      <c r="M447" s="257"/>
      <c r="N447" s="258"/>
      <c r="O447" s="258"/>
      <c r="P447" s="258"/>
      <c r="Q447" s="258"/>
      <c r="R447" s="258"/>
      <c r="S447" s="258"/>
      <c r="T447" s="25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0" t="s">
        <v>154</v>
      </c>
      <c r="AU447" s="260" t="s">
        <v>91</v>
      </c>
      <c r="AV447" s="13" t="s">
        <v>91</v>
      </c>
      <c r="AW447" s="13" t="s">
        <v>36</v>
      </c>
      <c r="AX447" s="13" t="s">
        <v>82</v>
      </c>
      <c r="AY447" s="260" t="s">
        <v>146</v>
      </c>
    </row>
    <row r="448" s="14" customFormat="1">
      <c r="A448" s="14"/>
      <c r="B448" s="261"/>
      <c r="C448" s="262"/>
      <c r="D448" s="251" t="s">
        <v>154</v>
      </c>
      <c r="E448" s="263" t="s">
        <v>1</v>
      </c>
      <c r="F448" s="264" t="s">
        <v>157</v>
      </c>
      <c r="G448" s="262"/>
      <c r="H448" s="265">
        <v>1300</v>
      </c>
      <c r="I448" s="266"/>
      <c r="J448" s="262"/>
      <c r="K448" s="262"/>
      <c r="L448" s="267"/>
      <c r="M448" s="268"/>
      <c r="N448" s="269"/>
      <c r="O448" s="269"/>
      <c r="P448" s="269"/>
      <c r="Q448" s="269"/>
      <c r="R448" s="269"/>
      <c r="S448" s="269"/>
      <c r="T448" s="270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1" t="s">
        <v>154</v>
      </c>
      <c r="AU448" s="271" t="s">
        <v>91</v>
      </c>
      <c r="AV448" s="14" t="s">
        <v>152</v>
      </c>
      <c r="AW448" s="14" t="s">
        <v>36</v>
      </c>
      <c r="AX448" s="14" t="s">
        <v>14</v>
      </c>
      <c r="AY448" s="271" t="s">
        <v>146</v>
      </c>
    </row>
    <row r="449" s="2" customFormat="1" ht="60" customHeight="1">
      <c r="A449" s="38"/>
      <c r="B449" s="39"/>
      <c r="C449" s="236" t="s">
        <v>782</v>
      </c>
      <c r="D449" s="236" t="s">
        <v>148</v>
      </c>
      <c r="E449" s="237" t="s">
        <v>783</v>
      </c>
      <c r="F449" s="238" t="s">
        <v>784</v>
      </c>
      <c r="G449" s="239" t="s">
        <v>251</v>
      </c>
      <c r="H449" s="240">
        <v>1300</v>
      </c>
      <c r="I449" s="241"/>
      <c r="J449" s="242">
        <f>ROUND(I449*H449,2)</f>
        <v>0</v>
      </c>
      <c r="K449" s="238" t="s">
        <v>151</v>
      </c>
      <c r="L449" s="44"/>
      <c r="M449" s="243" t="s">
        <v>1</v>
      </c>
      <c r="N449" s="244" t="s">
        <v>47</v>
      </c>
      <c r="O449" s="91"/>
      <c r="P449" s="245">
        <f>O449*H449</f>
        <v>0</v>
      </c>
      <c r="Q449" s="245">
        <v>0.00060506299999999998</v>
      </c>
      <c r="R449" s="245">
        <f>Q449*H449</f>
        <v>0.78658189999999994</v>
      </c>
      <c r="S449" s="245">
        <v>0</v>
      </c>
      <c r="T449" s="246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47" t="s">
        <v>152</v>
      </c>
      <c r="AT449" s="247" t="s">
        <v>148</v>
      </c>
      <c r="AU449" s="247" t="s">
        <v>91</v>
      </c>
      <c r="AY449" s="17" t="s">
        <v>146</v>
      </c>
      <c r="BE449" s="248">
        <f>IF(N449="základní",J449,0)</f>
        <v>0</v>
      </c>
      <c r="BF449" s="248">
        <f>IF(N449="snížená",J449,0)</f>
        <v>0</v>
      </c>
      <c r="BG449" s="248">
        <f>IF(N449="zákl. přenesená",J449,0)</f>
        <v>0</v>
      </c>
      <c r="BH449" s="248">
        <f>IF(N449="sníž. přenesená",J449,0)</f>
        <v>0</v>
      </c>
      <c r="BI449" s="248">
        <f>IF(N449="nulová",J449,0)</f>
        <v>0</v>
      </c>
      <c r="BJ449" s="17" t="s">
        <v>14</v>
      </c>
      <c r="BK449" s="248">
        <f>ROUND(I449*H449,2)</f>
        <v>0</v>
      </c>
      <c r="BL449" s="17" t="s">
        <v>152</v>
      </c>
      <c r="BM449" s="247" t="s">
        <v>785</v>
      </c>
    </row>
    <row r="450" s="13" customFormat="1">
      <c r="A450" s="13"/>
      <c r="B450" s="249"/>
      <c r="C450" s="250"/>
      <c r="D450" s="251" t="s">
        <v>154</v>
      </c>
      <c r="E450" s="252" t="s">
        <v>1</v>
      </c>
      <c r="F450" s="253" t="s">
        <v>253</v>
      </c>
      <c r="G450" s="250"/>
      <c r="H450" s="254">
        <v>1300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154</v>
      </c>
      <c r="AU450" s="260" t="s">
        <v>91</v>
      </c>
      <c r="AV450" s="13" t="s">
        <v>91</v>
      </c>
      <c r="AW450" s="13" t="s">
        <v>36</v>
      </c>
      <c r="AX450" s="13" t="s">
        <v>82</v>
      </c>
      <c r="AY450" s="260" t="s">
        <v>146</v>
      </c>
    </row>
    <row r="451" s="14" customFormat="1">
      <c r="A451" s="14"/>
      <c r="B451" s="261"/>
      <c r="C451" s="262"/>
      <c r="D451" s="251" t="s">
        <v>154</v>
      </c>
      <c r="E451" s="263" t="s">
        <v>1</v>
      </c>
      <c r="F451" s="264" t="s">
        <v>157</v>
      </c>
      <c r="G451" s="262"/>
      <c r="H451" s="265">
        <v>1300</v>
      </c>
      <c r="I451" s="266"/>
      <c r="J451" s="262"/>
      <c r="K451" s="262"/>
      <c r="L451" s="267"/>
      <c r="M451" s="268"/>
      <c r="N451" s="269"/>
      <c r="O451" s="269"/>
      <c r="P451" s="269"/>
      <c r="Q451" s="269"/>
      <c r="R451" s="269"/>
      <c r="S451" s="269"/>
      <c r="T451" s="27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1" t="s">
        <v>154</v>
      </c>
      <c r="AU451" s="271" t="s">
        <v>91</v>
      </c>
      <c r="AV451" s="14" t="s">
        <v>152</v>
      </c>
      <c r="AW451" s="14" t="s">
        <v>36</v>
      </c>
      <c r="AX451" s="14" t="s">
        <v>14</v>
      </c>
      <c r="AY451" s="271" t="s">
        <v>146</v>
      </c>
    </row>
    <row r="452" s="2" customFormat="1" ht="24" customHeight="1">
      <c r="A452" s="38"/>
      <c r="B452" s="39"/>
      <c r="C452" s="236" t="s">
        <v>786</v>
      </c>
      <c r="D452" s="236" t="s">
        <v>148</v>
      </c>
      <c r="E452" s="237" t="s">
        <v>787</v>
      </c>
      <c r="F452" s="238" t="s">
        <v>788</v>
      </c>
      <c r="G452" s="239" t="s">
        <v>251</v>
      </c>
      <c r="H452" s="240">
        <v>1300</v>
      </c>
      <c r="I452" s="241"/>
      <c r="J452" s="242">
        <f>ROUND(I452*H452,2)</f>
        <v>0</v>
      </c>
      <c r="K452" s="238" t="s">
        <v>151</v>
      </c>
      <c r="L452" s="44"/>
      <c r="M452" s="243" t="s">
        <v>1</v>
      </c>
      <c r="N452" s="244" t="s">
        <v>47</v>
      </c>
      <c r="O452" s="91"/>
      <c r="P452" s="245">
        <f>O452*H452</f>
        <v>0</v>
      </c>
      <c r="Q452" s="245">
        <v>1.6449999999999999E-06</v>
      </c>
      <c r="R452" s="245">
        <f>Q452*H452</f>
        <v>0.0021384999999999998</v>
      </c>
      <c r="S452" s="245">
        <v>0</v>
      </c>
      <c r="T452" s="246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47" t="s">
        <v>152</v>
      </c>
      <c r="AT452" s="247" t="s">
        <v>148</v>
      </c>
      <c r="AU452" s="247" t="s">
        <v>91</v>
      </c>
      <c r="AY452" s="17" t="s">
        <v>146</v>
      </c>
      <c r="BE452" s="248">
        <f>IF(N452="základní",J452,0)</f>
        <v>0</v>
      </c>
      <c r="BF452" s="248">
        <f>IF(N452="snížená",J452,0)</f>
        <v>0</v>
      </c>
      <c r="BG452" s="248">
        <f>IF(N452="zákl. přenesená",J452,0)</f>
        <v>0</v>
      </c>
      <c r="BH452" s="248">
        <f>IF(N452="sníž. přenesená",J452,0)</f>
        <v>0</v>
      </c>
      <c r="BI452" s="248">
        <f>IF(N452="nulová",J452,0)</f>
        <v>0</v>
      </c>
      <c r="BJ452" s="17" t="s">
        <v>14</v>
      </c>
      <c r="BK452" s="248">
        <f>ROUND(I452*H452,2)</f>
        <v>0</v>
      </c>
      <c r="BL452" s="17" t="s">
        <v>152</v>
      </c>
      <c r="BM452" s="247" t="s">
        <v>789</v>
      </c>
    </row>
    <row r="453" s="13" customFormat="1">
      <c r="A453" s="13"/>
      <c r="B453" s="249"/>
      <c r="C453" s="250"/>
      <c r="D453" s="251" t="s">
        <v>154</v>
      </c>
      <c r="E453" s="252" t="s">
        <v>1</v>
      </c>
      <c r="F453" s="253" t="s">
        <v>253</v>
      </c>
      <c r="G453" s="250"/>
      <c r="H453" s="254">
        <v>1300</v>
      </c>
      <c r="I453" s="255"/>
      <c r="J453" s="250"/>
      <c r="K453" s="250"/>
      <c r="L453" s="256"/>
      <c r="M453" s="257"/>
      <c r="N453" s="258"/>
      <c r="O453" s="258"/>
      <c r="P453" s="258"/>
      <c r="Q453" s="258"/>
      <c r="R453" s="258"/>
      <c r="S453" s="258"/>
      <c r="T453" s="25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0" t="s">
        <v>154</v>
      </c>
      <c r="AU453" s="260" t="s">
        <v>91</v>
      </c>
      <c r="AV453" s="13" t="s">
        <v>91</v>
      </c>
      <c r="AW453" s="13" t="s">
        <v>36</v>
      </c>
      <c r="AX453" s="13" t="s">
        <v>82</v>
      </c>
      <c r="AY453" s="260" t="s">
        <v>146</v>
      </c>
    </row>
    <row r="454" s="14" customFormat="1">
      <c r="A454" s="14"/>
      <c r="B454" s="261"/>
      <c r="C454" s="262"/>
      <c r="D454" s="251" t="s">
        <v>154</v>
      </c>
      <c r="E454" s="263" t="s">
        <v>1</v>
      </c>
      <c r="F454" s="264" t="s">
        <v>157</v>
      </c>
      <c r="G454" s="262"/>
      <c r="H454" s="265">
        <v>1300</v>
      </c>
      <c r="I454" s="266"/>
      <c r="J454" s="262"/>
      <c r="K454" s="262"/>
      <c r="L454" s="267"/>
      <c r="M454" s="268"/>
      <c r="N454" s="269"/>
      <c r="O454" s="269"/>
      <c r="P454" s="269"/>
      <c r="Q454" s="269"/>
      <c r="R454" s="269"/>
      <c r="S454" s="269"/>
      <c r="T454" s="27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1" t="s">
        <v>154</v>
      </c>
      <c r="AU454" s="271" t="s">
        <v>91</v>
      </c>
      <c r="AV454" s="14" t="s">
        <v>152</v>
      </c>
      <c r="AW454" s="14" t="s">
        <v>36</v>
      </c>
      <c r="AX454" s="14" t="s">
        <v>14</v>
      </c>
      <c r="AY454" s="271" t="s">
        <v>146</v>
      </c>
    </row>
    <row r="455" s="2" customFormat="1" ht="24" customHeight="1">
      <c r="A455" s="38"/>
      <c r="B455" s="39"/>
      <c r="C455" s="236" t="s">
        <v>790</v>
      </c>
      <c r="D455" s="236" t="s">
        <v>148</v>
      </c>
      <c r="E455" s="237" t="s">
        <v>791</v>
      </c>
      <c r="F455" s="238" t="s">
        <v>792</v>
      </c>
      <c r="G455" s="239" t="s">
        <v>193</v>
      </c>
      <c r="H455" s="240">
        <v>9</v>
      </c>
      <c r="I455" s="241"/>
      <c r="J455" s="242">
        <f>ROUND(I455*H455,2)</f>
        <v>0</v>
      </c>
      <c r="K455" s="238" t="s">
        <v>1</v>
      </c>
      <c r="L455" s="44"/>
      <c r="M455" s="243" t="s">
        <v>1</v>
      </c>
      <c r="N455" s="244" t="s">
        <v>47</v>
      </c>
      <c r="O455" s="91"/>
      <c r="P455" s="245">
        <f>O455*H455</f>
        <v>0</v>
      </c>
      <c r="Q455" s="245">
        <v>0.02</v>
      </c>
      <c r="R455" s="245">
        <f>Q455*H455</f>
        <v>0.17999999999999999</v>
      </c>
      <c r="S455" s="245">
        <v>0</v>
      </c>
      <c r="T455" s="246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47" t="s">
        <v>152</v>
      </c>
      <c r="AT455" s="247" t="s">
        <v>148</v>
      </c>
      <c r="AU455" s="247" t="s">
        <v>91</v>
      </c>
      <c r="AY455" s="17" t="s">
        <v>146</v>
      </c>
      <c r="BE455" s="248">
        <f>IF(N455="základní",J455,0)</f>
        <v>0</v>
      </c>
      <c r="BF455" s="248">
        <f>IF(N455="snížená",J455,0)</f>
        <v>0</v>
      </c>
      <c r="BG455" s="248">
        <f>IF(N455="zákl. přenesená",J455,0)</f>
        <v>0</v>
      </c>
      <c r="BH455" s="248">
        <f>IF(N455="sníž. přenesená",J455,0)</f>
        <v>0</v>
      </c>
      <c r="BI455" s="248">
        <f>IF(N455="nulová",J455,0)</f>
        <v>0</v>
      </c>
      <c r="BJ455" s="17" t="s">
        <v>14</v>
      </c>
      <c r="BK455" s="248">
        <f>ROUND(I455*H455,2)</f>
        <v>0</v>
      </c>
      <c r="BL455" s="17" t="s">
        <v>152</v>
      </c>
      <c r="BM455" s="247" t="s">
        <v>793</v>
      </c>
    </row>
    <row r="456" s="2" customFormat="1" ht="24" customHeight="1">
      <c r="A456" s="38"/>
      <c r="B456" s="39"/>
      <c r="C456" s="236" t="s">
        <v>794</v>
      </c>
      <c r="D456" s="236" t="s">
        <v>148</v>
      </c>
      <c r="E456" s="237" t="s">
        <v>795</v>
      </c>
      <c r="F456" s="238" t="s">
        <v>796</v>
      </c>
      <c r="G456" s="239" t="s">
        <v>193</v>
      </c>
      <c r="H456" s="240">
        <v>1</v>
      </c>
      <c r="I456" s="241"/>
      <c r="J456" s="242">
        <f>ROUND(I456*H456,2)</f>
        <v>0</v>
      </c>
      <c r="K456" s="238" t="s">
        <v>1</v>
      </c>
      <c r="L456" s="44"/>
      <c r="M456" s="243" t="s">
        <v>1</v>
      </c>
      <c r="N456" s="244" t="s">
        <v>47</v>
      </c>
      <c r="O456" s="91"/>
      <c r="P456" s="245">
        <f>O456*H456</f>
        <v>0</v>
      </c>
      <c r="Q456" s="245">
        <v>0.014999999999999999</v>
      </c>
      <c r="R456" s="245">
        <f>Q456*H456</f>
        <v>0.014999999999999999</v>
      </c>
      <c r="S456" s="245">
        <v>0</v>
      </c>
      <c r="T456" s="246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47" t="s">
        <v>152</v>
      </c>
      <c r="AT456" s="247" t="s">
        <v>148</v>
      </c>
      <c r="AU456" s="247" t="s">
        <v>91</v>
      </c>
      <c r="AY456" s="17" t="s">
        <v>146</v>
      </c>
      <c r="BE456" s="248">
        <f>IF(N456="základní",J456,0)</f>
        <v>0</v>
      </c>
      <c r="BF456" s="248">
        <f>IF(N456="snížená",J456,0)</f>
        <v>0</v>
      </c>
      <c r="BG456" s="248">
        <f>IF(N456="zákl. přenesená",J456,0)</f>
        <v>0</v>
      </c>
      <c r="BH456" s="248">
        <f>IF(N456="sníž. přenesená",J456,0)</f>
        <v>0</v>
      </c>
      <c r="BI456" s="248">
        <f>IF(N456="nulová",J456,0)</f>
        <v>0</v>
      </c>
      <c r="BJ456" s="17" t="s">
        <v>14</v>
      </c>
      <c r="BK456" s="248">
        <f>ROUND(I456*H456,2)</f>
        <v>0</v>
      </c>
      <c r="BL456" s="17" t="s">
        <v>152</v>
      </c>
      <c r="BM456" s="247" t="s">
        <v>797</v>
      </c>
    </row>
    <row r="457" s="2" customFormat="1" ht="36" customHeight="1">
      <c r="A457" s="38"/>
      <c r="B457" s="39"/>
      <c r="C457" s="236" t="s">
        <v>798</v>
      </c>
      <c r="D457" s="236" t="s">
        <v>148</v>
      </c>
      <c r="E457" s="237" t="s">
        <v>799</v>
      </c>
      <c r="F457" s="238" t="s">
        <v>800</v>
      </c>
      <c r="G457" s="239" t="s">
        <v>112</v>
      </c>
      <c r="H457" s="240">
        <v>4340.6999999999998</v>
      </c>
      <c r="I457" s="241"/>
      <c r="J457" s="242">
        <f>ROUND(I457*H457,2)</f>
        <v>0</v>
      </c>
      <c r="K457" s="238" t="s">
        <v>151</v>
      </c>
      <c r="L457" s="44"/>
      <c r="M457" s="243" t="s">
        <v>1</v>
      </c>
      <c r="N457" s="244" t="s">
        <v>47</v>
      </c>
      <c r="O457" s="91"/>
      <c r="P457" s="245">
        <f>O457*H457</f>
        <v>0</v>
      </c>
      <c r="Q457" s="245">
        <v>0</v>
      </c>
      <c r="R457" s="245">
        <f>Q457*H457</f>
        <v>0</v>
      </c>
      <c r="S457" s="245">
        <v>0.02</v>
      </c>
      <c r="T457" s="246">
        <f>S457*H457</f>
        <v>86.813999999999993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47" t="s">
        <v>152</v>
      </c>
      <c r="AT457" s="247" t="s">
        <v>148</v>
      </c>
      <c r="AU457" s="247" t="s">
        <v>91</v>
      </c>
      <c r="AY457" s="17" t="s">
        <v>146</v>
      </c>
      <c r="BE457" s="248">
        <f>IF(N457="základní",J457,0)</f>
        <v>0</v>
      </c>
      <c r="BF457" s="248">
        <f>IF(N457="snížená",J457,0)</f>
        <v>0</v>
      </c>
      <c r="BG457" s="248">
        <f>IF(N457="zákl. přenesená",J457,0)</f>
        <v>0</v>
      </c>
      <c r="BH457" s="248">
        <f>IF(N457="sníž. přenesená",J457,0)</f>
        <v>0</v>
      </c>
      <c r="BI457" s="248">
        <f>IF(N457="nulová",J457,0)</f>
        <v>0</v>
      </c>
      <c r="BJ457" s="17" t="s">
        <v>14</v>
      </c>
      <c r="BK457" s="248">
        <f>ROUND(I457*H457,2)</f>
        <v>0</v>
      </c>
      <c r="BL457" s="17" t="s">
        <v>152</v>
      </c>
      <c r="BM457" s="247" t="s">
        <v>801</v>
      </c>
    </row>
    <row r="458" s="13" customFormat="1">
      <c r="A458" s="13"/>
      <c r="B458" s="249"/>
      <c r="C458" s="250"/>
      <c r="D458" s="251" t="s">
        <v>154</v>
      </c>
      <c r="E458" s="252" t="s">
        <v>1</v>
      </c>
      <c r="F458" s="253" t="s">
        <v>802</v>
      </c>
      <c r="G458" s="250"/>
      <c r="H458" s="254">
        <v>4340.6999999999998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154</v>
      </c>
      <c r="AU458" s="260" t="s">
        <v>91</v>
      </c>
      <c r="AV458" s="13" t="s">
        <v>91</v>
      </c>
      <c r="AW458" s="13" t="s">
        <v>36</v>
      </c>
      <c r="AX458" s="13" t="s">
        <v>82</v>
      </c>
      <c r="AY458" s="260" t="s">
        <v>146</v>
      </c>
    </row>
    <row r="459" s="14" customFormat="1">
      <c r="A459" s="14"/>
      <c r="B459" s="261"/>
      <c r="C459" s="262"/>
      <c r="D459" s="251" t="s">
        <v>154</v>
      </c>
      <c r="E459" s="263" t="s">
        <v>1</v>
      </c>
      <c r="F459" s="264" t="s">
        <v>157</v>
      </c>
      <c r="G459" s="262"/>
      <c r="H459" s="265">
        <v>4340.6999999999998</v>
      </c>
      <c r="I459" s="266"/>
      <c r="J459" s="262"/>
      <c r="K459" s="262"/>
      <c r="L459" s="267"/>
      <c r="M459" s="268"/>
      <c r="N459" s="269"/>
      <c r="O459" s="269"/>
      <c r="P459" s="269"/>
      <c r="Q459" s="269"/>
      <c r="R459" s="269"/>
      <c r="S459" s="269"/>
      <c r="T459" s="27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1" t="s">
        <v>154</v>
      </c>
      <c r="AU459" s="271" t="s">
        <v>91</v>
      </c>
      <c r="AV459" s="14" t="s">
        <v>152</v>
      </c>
      <c r="AW459" s="14" t="s">
        <v>36</v>
      </c>
      <c r="AX459" s="14" t="s">
        <v>14</v>
      </c>
      <c r="AY459" s="271" t="s">
        <v>146</v>
      </c>
    </row>
    <row r="460" s="2" customFormat="1" ht="60" customHeight="1">
      <c r="A460" s="38"/>
      <c r="B460" s="39"/>
      <c r="C460" s="236" t="s">
        <v>278</v>
      </c>
      <c r="D460" s="236" t="s">
        <v>148</v>
      </c>
      <c r="E460" s="237" t="s">
        <v>803</v>
      </c>
      <c r="F460" s="238" t="s">
        <v>804</v>
      </c>
      <c r="G460" s="239" t="s">
        <v>112</v>
      </c>
      <c r="H460" s="240">
        <v>6678</v>
      </c>
      <c r="I460" s="241"/>
      <c r="J460" s="242">
        <f>ROUND(I460*H460,2)</f>
        <v>0</v>
      </c>
      <c r="K460" s="238" t="s">
        <v>151</v>
      </c>
      <c r="L460" s="44"/>
      <c r="M460" s="243" t="s">
        <v>1</v>
      </c>
      <c r="N460" s="244" t="s">
        <v>47</v>
      </c>
      <c r="O460" s="91"/>
      <c r="P460" s="245">
        <f>O460*H460</f>
        <v>0</v>
      </c>
      <c r="Q460" s="245">
        <v>0</v>
      </c>
      <c r="R460" s="245">
        <f>Q460*H460</f>
        <v>0</v>
      </c>
      <c r="S460" s="245">
        <v>0.02</v>
      </c>
      <c r="T460" s="246">
        <f>S460*H460</f>
        <v>133.56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47" t="s">
        <v>152</v>
      </c>
      <c r="AT460" s="247" t="s">
        <v>148</v>
      </c>
      <c r="AU460" s="247" t="s">
        <v>91</v>
      </c>
      <c r="AY460" s="17" t="s">
        <v>146</v>
      </c>
      <c r="BE460" s="248">
        <f>IF(N460="základní",J460,0)</f>
        <v>0</v>
      </c>
      <c r="BF460" s="248">
        <f>IF(N460="snížená",J460,0)</f>
        <v>0</v>
      </c>
      <c r="BG460" s="248">
        <f>IF(N460="zákl. přenesená",J460,0)</f>
        <v>0</v>
      </c>
      <c r="BH460" s="248">
        <f>IF(N460="sníž. přenesená",J460,0)</f>
        <v>0</v>
      </c>
      <c r="BI460" s="248">
        <f>IF(N460="nulová",J460,0)</f>
        <v>0</v>
      </c>
      <c r="BJ460" s="17" t="s">
        <v>14</v>
      </c>
      <c r="BK460" s="248">
        <f>ROUND(I460*H460,2)</f>
        <v>0</v>
      </c>
      <c r="BL460" s="17" t="s">
        <v>152</v>
      </c>
      <c r="BM460" s="247" t="s">
        <v>805</v>
      </c>
    </row>
    <row r="461" s="13" customFormat="1">
      <c r="A461" s="13"/>
      <c r="B461" s="249"/>
      <c r="C461" s="250"/>
      <c r="D461" s="251" t="s">
        <v>154</v>
      </c>
      <c r="E461" s="252" t="s">
        <v>1</v>
      </c>
      <c r="F461" s="253" t="s">
        <v>806</v>
      </c>
      <c r="G461" s="250"/>
      <c r="H461" s="254">
        <v>6678</v>
      </c>
      <c r="I461" s="255"/>
      <c r="J461" s="250"/>
      <c r="K461" s="250"/>
      <c r="L461" s="256"/>
      <c r="M461" s="257"/>
      <c r="N461" s="258"/>
      <c r="O461" s="258"/>
      <c r="P461" s="258"/>
      <c r="Q461" s="258"/>
      <c r="R461" s="258"/>
      <c r="S461" s="258"/>
      <c r="T461" s="25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0" t="s">
        <v>154</v>
      </c>
      <c r="AU461" s="260" t="s">
        <v>91</v>
      </c>
      <c r="AV461" s="13" t="s">
        <v>91</v>
      </c>
      <c r="AW461" s="13" t="s">
        <v>36</v>
      </c>
      <c r="AX461" s="13" t="s">
        <v>82</v>
      </c>
      <c r="AY461" s="260" t="s">
        <v>146</v>
      </c>
    </row>
    <row r="462" s="14" customFormat="1">
      <c r="A462" s="14"/>
      <c r="B462" s="261"/>
      <c r="C462" s="262"/>
      <c r="D462" s="251" t="s">
        <v>154</v>
      </c>
      <c r="E462" s="263" t="s">
        <v>1</v>
      </c>
      <c r="F462" s="264" t="s">
        <v>157</v>
      </c>
      <c r="G462" s="262"/>
      <c r="H462" s="265">
        <v>6678</v>
      </c>
      <c r="I462" s="266"/>
      <c r="J462" s="262"/>
      <c r="K462" s="262"/>
      <c r="L462" s="267"/>
      <c r="M462" s="268"/>
      <c r="N462" s="269"/>
      <c r="O462" s="269"/>
      <c r="P462" s="269"/>
      <c r="Q462" s="269"/>
      <c r="R462" s="269"/>
      <c r="S462" s="269"/>
      <c r="T462" s="27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1" t="s">
        <v>154</v>
      </c>
      <c r="AU462" s="271" t="s">
        <v>91</v>
      </c>
      <c r="AV462" s="14" t="s">
        <v>152</v>
      </c>
      <c r="AW462" s="14" t="s">
        <v>36</v>
      </c>
      <c r="AX462" s="14" t="s">
        <v>14</v>
      </c>
      <c r="AY462" s="271" t="s">
        <v>146</v>
      </c>
    </row>
    <row r="463" s="2" customFormat="1" ht="16.5" customHeight="1">
      <c r="A463" s="38"/>
      <c r="B463" s="39"/>
      <c r="C463" s="236" t="s">
        <v>807</v>
      </c>
      <c r="D463" s="236" t="s">
        <v>148</v>
      </c>
      <c r="E463" s="237" t="s">
        <v>808</v>
      </c>
      <c r="F463" s="238" t="s">
        <v>809</v>
      </c>
      <c r="G463" s="239" t="s">
        <v>193</v>
      </c>
      <c r="H463" s="240">
        <v>2</v>
      </c>
      <c r="I463" s="241"/>
      <c r="J463" s="242">
        <f>ROUND(I463*H463,2)</f>
        <v>0</v>
      </c>
      <c r="K463" s="238" t="s">
        <v>1</v>
      </c>
      <c r="L463" s="44"/>
      <c r="M463" s="243" t="s">
        <v>1</v>
      </c>
      <c r="N463" s="244" t="s">
        <v>47</v>
      </c>
      <c r="O463" s="91"/>
      <c r="P463" s="245">
        <f>O463*H463</f>
        <v>0</v>
      </c>
      <c r="Q463" s="245">
        <v>0.067000000000000004</v>
      </c>
      <c r="R463" s="245">
        <f>Q463*H463</f>
        <v>0.13400000000000001</v>
      </c>
      <c r="S463" s="245">
        <v>0</v>
      </c>
      <c r="T463" s="246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47" t="s">
        <v>152</v>
      </c>
      <c r="AT463" s="247" t="s">
        <v>148</v>
      </c>
      <c r="AU463" s="247" t="s">
        <v>91</v>
      </c>
      <c r="AY463" s="17" t="s">
        <v>146</v>
      </c>
      <c r="BE463" s="248">
        <f>IF(N463="základní",J463,0)</f>
        <v>0</v>
      </c>
      <c r="BF463" s="248">
        <f>IF(N463="snížená",J463,0)</f>
        <v>0</v>
      </c>
      <c r="BG463" s="248">
        <f>IF(N463="zákl. přenesená",J463,0)</f>
        <v>0</v>
      </c>
      <c r="BH463" s="248">
        <f>IF(N463="sníž. přenesená",J463,0)</f>
        <v>0</v>
      </c>
      <c r="BI463" s="248">
        <f>IF(N463="nulová",J463,0)</f>
        <v>0</v>
      </c>
      <c r="BJ463" s="17" t="s">
        <v>14</v>
      </c>
      <c r="BK463" s="248">
        <f>ROUND(I463*H463,2)</f>
        <v>0</v>
      </c>
      <c r="BL463" s="17" t="s">
        <v>152</v>
      </c>
      <c r="BM463" s="247" t="s">
        <v>810</v>
      </c>
    </row>
    <row r="464" s="2" customFormat="1" ht="72" customHeight="1">
      <c r="A464" s="38"/>
      <c r="B464" s="39"/>
      <c r="C464" s="236" t="s">
        <v>811</v>
      </c>
      <c r="D464" s="236" t="s">
        <v>148</v>
      </c>
      <c r="E464" s="237" t="s">
        <v>812</v>
      </c>
      <c r="F464" s="238" t="s">
        <v>813</v>
      </c>
      <c r="G464" s="239" t="s">
        <v>251</v>
      </c>
      <c r="H464" s="240">
        <v>86.5</v>
      </c>
      <c r="I464" s="241"/>
      <c r="J464" s="242">
        <f>ROUND(I464*H464,2)</f>
        <v>0</v>
      </c>
      <c r="K464" s="238" t="s">
        <v>151</v>
      </c>
      <c r="L464" s="44"/>
      <c r="M464" s="243" t="s">
        <v>1</v>
      </c>
      <c r="N464" s="244" t="s">
        <v>47</v>
      </c>
      <c r="O464" s="91"/>
      <c r="P464" s="245">
        <f>O464*H464</f>
        <v>0</v>
      </c>
      <c r="Q464" s="245">
        <v>0</v>
      </c>
      <c r="R464" s="245">
        <f>Q464*H464</f>
        <v>0</v>
      </c>
      <c r="S464" s="245">
        <v>0.035000000000000003</v>
      </c>
      <c r="T464" s="246">
        <f>S464*H464</f>
        <v>3.0275000000000003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47" t="s">
        <v>152</v>
      </c>
      <c r="AT464" s="247" t="s">
        <v>148</v>
      </c>
      <c r="AU464" s="247" t="s">
        <v>91</v>
      </c>
      <c r="AY464" s="17" t="s">
        <v>146</v>
      </c>
      <c r="BE464" s="248">
        <f>IF(N464="základní",J464,0)</f>
        <v>0</v>
      </c>
      <c r="BF464" s="248">
        <f>IF(N464="snížená",J464,0)</f>
        <v>0</v>
      </c>
      <c r="BG464" s="248">
        <f>IF(N464="zákl. přenesená",J464,0)</f>
        <v>0</v>
      </c>
      <c r="BH464" s="248">
        <f>IF(N464="sníž. přenesená",J464,0)</f>
        <v>0</v>
      </c>
      <c r="BI464" s="248">
        <f>IF(N464="nulová",J464,0)</f>
        <v>0</v>
      </c>
      <c r="BJ464" s="17" t="s">
        <v>14</v>
      </c>
      <c r="BK464" s="248">
        <f>ROUND(I464*H464,2)</f>
        <v>0</v>
      </c>
      <c r="BL464" s="17" t="s">
        <v>152</v>
      </c>
      <c r="BM464" s="247" t="s">
        <v>814</v>
      </c>
    </row>
    <row r="465" s="2" customFormat="1" ht="48" customHeight="1">
      <c r="A465" s="38"/>
      <c r="B465" s="39"/>
      <c r="C465" s="236" t="s">
        <v>815</v>
      </c>
      <c r="D465" s="236" t="s">
        <v>148</v>
      </c>
      <c r="E465" s="237" t="s">
        <v>816</v>
      </c>
      <c r="F465" s="238" t="s">
        <v>817</v>
      </c>
      <c r="G465" s="239" t="s">
        <v>193</v>
      </c>
      <c r="H465" s="240">
        <v>26</v>
      </c>
      <c r="I465" s="241"/>
      <c r="J465" s="242">
        <f>ROUND(I465*H465,2)</f>
        <v>0</v>
      </c>
      <c r="K465" s="238" t="s">
        <v>151</v>
      </c>
      <c r="L465" s="44"/>
      <c r="M465" s="243" t="s">
        <v>1</v>
      </c>
      <c r="N465" s="244" t="s">
        <v>47</v>
      </c>
      <c r="O465" s="91"/>
      <c r="P465" s="245">
        <f>O465*H465</f>
        <v>0</v>
      </c>
      <c r="Q465" s="245">
        <v>0</v>
      </c>
      <c r="R465" s="245">
        <f>Q465*H465</f>
        <v>0</v>
      </c>
      <c r="S465" s="245">
        <v>0.082000000000000003</v>
      </c>
      <c r="T465" s="246">
        <f>S465*H465</f>
        <v>2.1320000000000001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47" t="s">
        <v>152</v>
      </c>
      <c r="AT465" s="247" t="s">
        <v>148</v>
      </c>
      <c r="AU465" s="247" t="s">
        <v>91</v>
      </c>
      <c r="AY465" s="17" t="s">
        <v>146</v>
      </c>
      <c r="BE465" s="248">
        <f>IF(N465="základní",J465,0)</f>
        <v>0</v>
      </c>
      <c r="BF465" s="248">
        <f>IF(N465="snížená",J465,0)</f>
        <v>0</v>
      </c>
      <c r="BG465" s="248">
        <f>IF(N465="zákl. přenesená",J465,0)</f>
        <v>0</v>
      </c>
      <c r="BH465" s="248">
        <f>IF(N465="sníž. přenesená",J465,0)</f>
        <v>0</v>
      </c>
      <c r="BI465" s="248">
        <f>IF(N465="nulová",J465,0)</f>
        <v>0</v>
      </c>
      <c r="BJ465" s="17" t="s">
        <v>14</v>
      </c>
      <c r="BK465" s="248">
        <f>ROUND(I465*H465,2)</f>
        <v>0</v>
      </c>
      <c r="BL465" s="17" t="s">
        <v>152</v>
      </c>
      <c r="BM465" s="247" t="s">
        <v>818</v>
      </c>
    </row>
    <row r="466" s="2" customFormat="1" ht="48" customHeight="1">
      <c r="A466" s="38"/>
      <c r="B466" s="39"/>
      <c r="C466" s="236" t="s">
        <v>819</v>
      </c>
      <c r="D466" s="236" t="s">
        <v>148</v>
      </c>
      <c r="E466" s="237" t="s">
        <v>820</v>
      </c>
      <c r="F466" s="238" t="s">
        <v>821</v>
      </c>
      <c r="G466" s="239" t="s">
        <v>193</v>
      </c>
      <c r="H466" s="240">
        <v>123</v>
      </c>
      <c r="I466" s="241"/>
      <c r="J466" s="242">
        <f>ROUND(I466*H466,2)</f>
        <v>0</v>
      </c>
      <c r="K466" s="238" t="s">
        <v>151</v>
      </c>
      <c r="L466" s="44"/>
      <c r="M466" s="243" t="s">
        <v>1</v>
      </c>
      <c r="N466" s="244" t="s">
        <v>47</v>
      </c>
      <c r="O466" s="91"/>
      <c r="P466" s="245">
        <f>O466*H466</f>
        <v>0</v>
      </c>
      <c r="Q466" s="245">
        <v>0</v>
      </c>
      <c r="R466" s="245">
        <f>Q466*H466</f>
        <v>0</v>
      </c>
      <c r="S466" s="245">
        <v>0.0040000000000000001</v>
      </c>
      <c r="T466" s="246">
        <f>S466*H466</f>
        <v>0.49199999999999999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47" t="s">
        <v>152</v>
      </c>
      <c r="AT466" s="247" t="s">
        <v>148</v>
      </c>
      <c r="AU466" s="247" t="s">
        <v>91</v>
      </c>
      <c r="AY466" s="17" t="s">
        <v>146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17" t="s">
        <v>14</v>
      </c>
      <c r="BK466" s="248">
        <f>ROUND(I466*H466,2)</f>
        <v>0</v>
      </c>
      <c r="BL466" s="17" t="s">
        <v>152</v>
      </c>
      <c r="BM466" s="247" t="s">
        <v>822</v>
      </c>
    </row>
    <row r="467" s="2" customFormat="1" ht="24" customHeight="1">
      <c r="A467" s="38"/>
      <c r="B467" s="39"/>
      <c r="C467" s="236" t="s">
        <v>281</v>
      </c>
      <c r="D467" s="236" t="s">
        <v>148</v>
      </c>
      <c r="E467" s="237" t="s">
        <v>823</v>
      </c>
      <c r="F467" s="238" t="s">
        <v>824</v>
      </c>
      <c r="G467" s="239" t="s">
        <v>251</v>
      </c>
      <c r="H467" s="240">
        <v>730</v>
      </c>
      <c r="I467" s="241"/>
      <c r="J467" s="242">
        <f>ROUND(I467*H467,2)</f>
        <v>0</v>
      </c>
      <c r="K467" s="238" t="s">
        <v>151</v>
      </c>
      <c r="L467" s="44"/>
      <c r="M467" s="243" t="s">
        <v>1</v>
      </c>
      <c r="N467" s="244" t="s">
        <v>47</v>
      </c>
      <c r="O467" s="91"/>
      <c r="P467" s="245">
        <f>O467*H467</f>
        <v>0</v>
      </c>
      <c r="Q467" s="245">
        <v>0</v>
      </c>
      <c r="R467" s="245">
        <f>Q467*H467</f>
        <v>0</v>
      </c>
      <c r="S467" s="245">
        <v>0</v>
      </c>
      <c r="T467" s="246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47" t="s">
        <v>152</v>
      </c>
      <c r="AT467" s="247" t="s">
        <v>148</v>
      </c>
      <c r="AU467" s="247" t="s">
        <v>91</v>
      </c>
      <c r="AY467" s="17" t="s">
        <v>146</v>
      </c>
      <c r="BE467" s="248">
        <f>IF(N467="základní",J467,0)</f>
        <v>0</v>
      </c>
      <c r="BF467" s="248">
        <f>IF(N467="snížená",J467,0)</f>
        <v>0</v>
      </c>
      <c r="BG467" s="248">
        <f>IF(N467="zákl. přenesená",J467,0)</f>
        <v>0</v>
      </c>
      <c r="BH467" s="248">
        <f>IF(N467="sníž. přenesená",J467,0)</f>
        <v>0</v>
      </c>
      <c r="BI467" s="248">
        <f>IF(N467="nulová",J467,0)</f>
        <v>0</v>
      </c>
      <c r="BJ467" s="17" t="s">
        <v>14</v>
      </c>
      <c r="BK467" s="248">
        <f>ROUND(I467*H467,2)</f>
        <v>0</v>
      </c>
      <c r="BL467" s="17" t="s">
        <v>152</v>
      </c>
      <c r="BM467" s="247" t="s">
        <v>825</v>
      </c>
    </row>
    <row r="468" s="13" customFormat="1">
      <c r="A468" s="13"/>
      <c r="B468" s="249"/>
      <c r="C468" s="250"/>
      <c r="D468" s="251" t="s">
        <v>154</v>
      </c>
      <c r="E468" s="252" t="s">
        <v>1</v>
      </c>
      <c r="F468" s="253" t="s">
        <v>826</v>
      </c>
      <c r="G468" s="250"/>
      <c r="H468" s="254">
        <v>1210</v>
      </c>
      <c r="I468" s="255"/>
      <c r="J468" s="250"/>
      <c r="K468" s="250"/>
      <c r="L468" s="256"/>
      <c r="M468" s="257"/>
      <c r="N468" s="258"/>
      <c r="O468" s="258"/>
      <c r="P468" s="258"/>
      <c r="Q468" s="258"/>
      <c r="R468" s="258"/>
      <c r="S468" s="258"/>
      <c r="T468" s="25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0" t="s">
        <v>154</v>
      </c>
      <c r="AU468" s="260" t="s">
        <v>91</v>
      </c>
      <c r="AV468" s="13" t="s">
        <v>91</v>
      </c>
      <c r="AW468" s="13" t="s">
        <v>36</v>
      </c>
      <c r="AX468" s="13" t="s">
        <v>82</v>
      </c>
      <c r="AY468" s="260" t="s">
        <v>146</v>
      </c>
    </row>
    <row r="469" s="13" customFormat="1">
      <c r="A469" s="13"/>
      <c r="B469" s="249"/>
      <c r="C469" s="250"/>
      <c r="D469" s="251" t="s">
        <v>154</v>
      </c>
      <c r="E469" s="252" t="s">
        <v>1</v>
      </c>
      <c r="F469" s="253" t="s">
        <v>827</v>
      </c>
      <c r="G469" s="250"/>
      <c r="H469" s="254">
        <v>-480</v>
      </c>
      <c r="I469" s="255"/>
      <c r="J469" s="250"/>
      <c r="K469" s="250"/>
      <c r="L469" s="256"/>
      <c r="M469" s="257"/>
      <c r="N469" s="258"/>
      <c r="O469" s="258"/>
      <c r="P469" s="258"/>
      <c r="Q469" s="258"/>
      <c r="R469" s="258"/>
      <c r="S469" s="258"/>
      <c r="T469" s="25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0" t="s">
        <v>154</v>
      </c>
      <c r="AU469" s="260" t="s">
        <v>91</v>
      </c>
      <c r="AV469" s="13" t="s">
        <v>91</v>
      </c>
      <c r="AW469" s="13" t="s">
        <v>36</v>
      </c>
      <c r="AX469" s="13" t="s">
        <v>82</v>
      </c>
      <c r="AY469" s="260" t="s">
        <v>146</v>
      </c>
    </row>
    <row r="470" s="14" customFormat="1">
      <c r="A470" s="14"/>
      <c r="B470" s="261"/>
      <c r="C470" s="262"/>
      <c r="D470" s="251" t="s">
        <v>154</v>
      </c>
      <c r="E470" s="263" t="s">
        <v>1</v>
      </c>
      <c r="F470" s="264" t="s">
        <v>157</v>
      </c>
      <c r="G470" s="262"/>
      <c r="H470" s="265">
        <v>730</v>
      </c>
      <c r="I470" s="266"/>
      <c r="J470" s="262"/>
      <c r="K470" s="262"/>
      <c r="L470" s="267"/>
      <c r="M470" s="268"/>
      <c r="N470" s="269"/>
      <c r="O470" s="269"/>
      <c r="P470" s="269"/>
      <c r="Q470" s="269"/>
      <c r="R470" s="269"/>
      <c r="S470" s="269"/>
      <c r="T470" s="27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1" t="s">
        <v>154</v>
      </c>
      <c r="AU470" s="271" t="s">
        <v>91</v>
      </c>
      <c r="AV470" s="14" t="s">
        <v>152</v>
      </c>
      <c r="AW470" s="14" t="s">
        <v>36</v>
      </c>
      <c r="AX470" s="14" t="s">
        <v>14</v>
      </c>
      <c r="AY470" s="271" t="s">
        <v>146</v>
      </c>
    </row>
    <row r="471" s="2" customFormat="1" ht="24" customHeight="1">
      <c r="A471" s="38"/>
      <c r="B471" s="39"/>
      <c r="C471" s="236" t="s">
        <v>828</v>
      </c>
      <c r="D471" s="236" t="s">
        <v>148</v>
      </c>
      <c r="E471" s="237" t="s">
        <v>829</v>
      </c>
      <c r="F471" s="238" t="s">
        <v>830</v>
      </c>
      <c r="G471" s="239" t="s">
        <v>112</v>
      </c>
      <c r="H471" s="240">
        <v>21</v>
      </c>
      <c r="I471" s="241"/>
      <c r="J471" s="242">
        <f>ROUND(I471*H471,2)</f>
        <v>0</v>
      </c>
      <c r="K471" s="238" t="s">
        <v>151</v>
      </c>
      <c r="L471" s="44"/>
      <c r="M471" s="243" t="s">
        <v>1</v>
      </c>
      <c r="N471" s="244" t="s">
        <v>47</v>
      </c>
      <c r="O471" s="91"/>
      <c r="P471" s="245">
        <f>O471*H471</f>
        <v>0</v>
      </c>
      <c r="Q471" s="245">
        <v>0</v>
      </c>
      <c r="R471" s="245">
        <f>Q471*H471</f>
        <v>0</v>
      </c>
      <c r="S471" s="245">
        <v>0</v>
      </c>
      <c r="T471" s="246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47" t="s">
        <v>152</v>
      </c>
      <c r="AT471" s="247" t="s">
        <v>148</v>
      </c>
      <c r="AU471" s="247" t="s">
        <v>91</v>
      </c>
      <c r="AY471" s="17" t="s">
        <v>146</v>
      </c>
      <c r="BE471" s="248">
        <f>IF(N471="základní",J471,0)</f>
        <v>0</v>
      </c>
      <c r="BF471" s="248">
        <f>IF(N471="snížená",J471,0)</f>
        <v>0</v>
      </c>
      <c r="BG471" s="248">
        <f>IF(N471="zákl. přenesená",J471,0)</f>
        <v>0</v>
      </c>
      <c r="BH471" s="248">
        <f>IF(N471="sníž. přenesená",J471,0)</f>
        <v>0</v>
      </c>
      <c r="BI471" s="248">
        <f>IF(N471="nulová",J471,0)</f>
        <v>0</v>
      </c>
      <c r="BJ471" s="17" t="s">
        <v>14</v>
      </c>
      <c r="BK471" s="248">
        <f>ROUND(I471*H471,2)</f>
        <v>0</v>
      </c>
      <c r="BL471" s="17" t="s">
        <v>152</v>
      </c>
      <c r="BM471" s="247" t="s">
        <v>831</v>
      </c>
    </row>
    <row r="472" s="13" customFormat="1">
      <c r="A472" s="13"/>
      <c r="B472" s="249"/>
      <c r="C472" s="250"/>
      <c r="D472" s="251" t="s">
        <v>154</v>
      </c>
      <c r="E472" s="252" t="s">
        <v>1</v>
      </c>
      <c r="F472" s="253" t="s">
        <v>832</v>
      </c>
      <c r="G472" s="250"/>
      <c r="H472" s="254">
        <v>66</v>
      </c>
      <c r="I472" s="255"/>
      <c r="J472" s="250"/>
      <c r="K472" s="250"/>
      <c r="L472" s="256"/>
      <c r="M472" s="257"/>
      <c r="N472" s="258"/>
      <c r="O472" s="258"/>
      <c r="P472" s="258"/>
      <c r="Q472" s="258"/>
      <c r="R472" s="258"/>
      <c r="S472" s="258"/>
      <c r="T472" s="25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0" t="s">
        <v>154</v>
      </c>
      <c r="AU472" s="260" t="s">
        <v>91</v>
      </c>
      <c r="AV472" s="13" t="s">
        <v>91</v>
      </c>
      <c r="AW472" s="13" t="s">
        <v>36</v>
      </c>
      <c r="AX472" s="13" t="s">
        <v>82</v>
      </c>
      <c r="AY472" s="260" t="s">
        <v>146</v>
      </c>
    </row>
    <row r="473" s="13" customFormat="1">
      <c r="A473" s="13"/>
      <c r="B473" s="249"/>
      <c r="C473" s="250"/>
      <c r="D473" s="251" t="s">
        <v>154</v>
      </c>
      <c r="E473" s="252" t="s">
        <v>1</v>
      </c>
      <c r="F473" s="253" t="s">
        <v>833</v>
      </c>
      <c r="G473" s="250"/>
      <c r="H473" s="254">
        <v>-45</v>
      </c>
      <c r="I473" s="255"/>
      <c r="J473" s="250"/>
      <c r="K473" s="250"/>
      <c r="L473" s="256"/>
      <c r="M473" s="257"/>
      <c r="N473" s="258"/>
      <c r="O473" s="258"/>
      <c r="P473" s="258"/>
      <c r="Q473" s="258"/>
      <c r="R473" s="258"/>
      <c r="S473" s="258"/>
      <c r="T473" s="25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0" t="s">
        <v>154</v>
      </c>
      <c r="AU473" s="260" t="s">
        <v>91</v>
      </c>
      <c r="AV473" s="13" t="s">
        <v>91</v>
      </c>
      <c r="AW473" s="13" t="s">
        <v>36</v>
      </c>
      <c r="AX473" s="13" t="s">
        <v>82</v>
      </c>
      <c r="AY473" s="260" t="s">
        <v>146</v>
      </c>
    </row>
    <row r="474" s="14" customFormat="1">
      <c r="A474" s="14"/>
      <c r="B474" s="261"/>
      <c r="C474" s="262"/>
      <c r="D474" s="251" t="s">
        <v>154</v>
      </c>
      <c r="E474" s="263" t="s">
        <v>1</v>
      </c>
      <c r="F474" s="264" t="s">
        <v>157</v>
      </c>
      <c r="G474" s="262"/>
      <c r="H474" s="265">
        <v>21</v>
      </c>
      <c r="I474" s="266"/>
      <c r="J474" s="262"/>
      <c r="K474" s="262"/>
      <c r="L474" s="267"/>
      <c r="M474" s="268"/>
      <c r="N474" s="269"/>
      <c r="O474" s="269"/>
      <c r="P474" s="269"/>
      <c r="Q474" s="269"/>
      <c r="R474" s="269"/>
      <c r="S474" s="269"/>
      <c r="T474" s="27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1" t="s">
        <v>154</v>
      </c>
      <c r="AU474" s="271" t="s">
        <v>91</v>
      </c>
      <c r="AV474" s="14" t="s">
        <v>152</v>
      </c>
      <c r="AW474" s="14" t="s">
        <v>36</v>
      </c>
      <c r="AX474" s="14" t="s">
        <v>14</v>
      </c>
      <c r="AY474" s="271" t="s">
        <v>146</v>
      </c>
    </row>
    <row r="475" s="2" customFormat="1" ht="60" customHeight="1">
      <c r="A475" s="38"/>
      <c r="B475" s="39"/>
      <c r="C475" s="236" t="s">
        <v>834</v>
      </c>
      <c r="D475" s="236" t="s">
        <v>148</v>
      </c>
      <c r="E475" s="237" t="s">
        <v>835</v>
      </c>
      <c r="F475" s="238" t="s">
        <v>836</v>
      </c>
      <c r="G475" s="239" t="s">
        <v>251</v>
      </c>
      <c r="H475" s="240">
        <v>1276</v>
      </c>
      <c r="I475" s="241"/>
      <c r="J475" s="242">
        <f>ROUND(I475*H475,2)</f>
        <v>0</v>
      </c>
      <c r="K475" s="238" t="s">
        <v>151</v>
      </c>
      <c r="L475" s="44"/>
      <c r="M475" s="243" t="s">
        <v>1</v>
      </c>
      <c r="N475" s="244" t="s">
        <v>47</v>
      </c>
      <c r="O475" s="91"/>
      <c r="P475" s="245">
        <f>O475*H475</f>
        <v>0</v>
      </c>
      <c r="Q475" s="245">
        <v>0</v>
      </c>
      <c r="R475" s="245">
        <f>Q475*H475</f>
        <v>0</v>
      </c>
      <c r="S475" s="245">
        <v>0</v>
      </c>
      <c r="T475" s="246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7" t="s">
        <v>152</v>
      </c>
      <c r="AT475" s="247" t="s">
        <v>148</v>
      </c>
      <c r="AU475" s="247" t="s">
        <v>91</v>
      </c>
      <c r="AY475" s="17" t="s">
        <v>146</v>
      </c>
      <c r="BE475" s="248">
        <f>IF(N475="základní",J475,0)</f>
        <v>0</v>
      </c>
      <c r="BF475" s="248">
        <f>IF(N475="snížená",J475,0)</f>
        <v>0</v>
      </c>
      <c r="BG475" s="248">
        <f>IF(N475="zákl. přenesená",J475,0)</f>
        <v>0</v>
      </c>
      <c r="BH475" s="248">
        <f>IF(N475="sníž. přenesená",J475,0)</f>
        <v>0</v>
      </c>
      <c r="BI475" s="248">
        <f>IF(N475="nulová",J475,0)</f>
        <v>0</v>
      </c>
      <c r="BJ475" s="17" t="s">
        <v>14</v>
      </c>
      <c r="BK475" s="248">
        <f>ROUND(I475*H475,2)</f>
        <v>0</v>
      </c>
      <c r="BL475" s="17" t="s">
        <v>152</v>
      </c>
      <c r="BM475" s="247" t="s">
        <v>837</v>
      </c>
    </row>
    <row r="476" s="13" customFormat="1">
      <c r="A476" s="13"/>
      <c r="B476" s="249"/>
      <c r="C476" s="250"/>
      <c r="D476" s="251" t="s">
        <v>154</v>
      </c>
      <c r="E476" s="252" t="s">
        <v>1</v>
      </c>
      <c r="F476" s="253" t="s">
        <v>838</v>
      </c>
      <c r="G476" s="250"/>
      <c r="H476" s="254">
        <v>960</v>
      </c>
      <c r="I476" s="255"/>
      <c r="J476" s="250"/>
      <c r="K476" s="250"/>
      <c r="L476" s="256"/>
      <c r="M476" s="257"/>
      <c r="N476" s="258"/>
      <c r="O476" s="258"/>
      <c r="P476" s="258"/>
      <c r="Q476" s="258"/>
      <c r="R476" s="258"/>
      <c r="S476" s="258"/>
      <c r="T476" s="25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0" t="s">
        <v>154</v>
      </c>
      <c r="AU476" s="260" t="s">
        <v>91</v>
      </c>
      <c r="AV476" s="13" t="s">
        <v>91</v>
      </c>
      <c r="AW476" s="13" t="s">
        <v>36</v>
      </c>
      <c r="AX476" s="13" t="s">
        <v>82</v>
      </c>
      <c r="AY476" s="260" t="s">
        <v>146</v>
      </c>
    </row>
    <row r="477" s="13" customFormat="1">
      <c r="A477" s="13"/>
      <c r="B477" s="249"/>
      <c r="C477" s="250"/>
      <c r="D477" s="251" t="s">
        <v>154</v>
      </c>
      <c r="E477" s="252" t="s">
        <v>1</v>
      </c>
      <c r="F477" s="253" t="s">
        <v>839</v>
      </c>
      <c r="G477" s="250"/>
      <c r="H477" s="254">
        <v>316</v>
      </c>
      <c r="I477" s="255"/>
      <c r="J477" s="250"/>
      <c r="K477" s="250"/>
      <c r="L477" s="256"/>
      <c r="M477" s="257"/>
      <c r="N477" s="258"/>
      <c r="O477" s="258"/>
      <c r="P477" s="258"/>
      <c r="Q477" s="258"/>
      <c r="R477" s="258"/>
      <c r="S477" s="258"/>
      <c r="T477" s="25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0" t="s">
        <v>154</v>
      </c>
      <c r="AU477" s="260" t="s">
        <v>91</v>
      </c>
      <c r="AV477" s="13" t="s">
        <v>91</v>
      </c>
      <c r="AW477" s="13" t="s">
        <v>36</v>
      </c>
      <c r="AX477" s="13" t="s">
        <v>82</v>
      </c>
      <c r="AY477" s="260" t="s">
        <v>146</v>
      </c>
    </row>
    <row r="478" s="14" customFormat="1">
      <c r="A478" s="14"/>
      <c r="B478" s="261"/>
      <c r="C478" s="262"/>
      <c r="D478" s="251" t="s">
        <v>154</v>
      </c>
      <c r="E478" s="263" t="s">
        <v>1</v>
      </c>
      <c r="F478" s="264" t="s">
        <v>157</v>
      </c>
      <c r="G478" s="262"/>
      <c r="H478" s="265">
        <v>1276</v>
      </c>
      <c r="I478" s="266"/>
      <c r="J478" s="262"/>
      <c r="K478" s="262"/>
      <c r="L478" s="267"/>
      <c r="M478" s="268"/>
      <c r="N478" s="269"/>
      <c r="O478" s="269"/>
      <c r="P478" s="269"/>
      <c r="Q478" s="269"/>
      <c r="R478" s="269"/>
      <c r="S478" s="269"/>
      <c r="T478" s="27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1" t="s">
        <v>154</v>
      </c>
      <c r="AU478" s="271" t="s">
        <v>91</v>
      </c>
      <c r="AV478" s="14" t="s">
        <v>152</v>
      </c>
      <c r="AW478" s="14" t="s">
        <v>36</v>
      </c>
      <c r="AX478" s="14" t="s">
        <v>14</v>
      </c>
      <c r="AY478" s="271" t="s">
        <v>146</v>
      </c>
    </row>
    <row r="479" s="2" customFormat="1" ht="72" customHeight="1">
      <c r="A479" s="38"/>
      <c r="B479" s="39"/>
      <c r="C479" s="236" t="s">
        <v>840</v>
      </c>
      <c r="D479" s="236" t="s">
        <v>148</v>
      </c>
      <c r="E479" s="237" t="s">
        <v>841</v>
      </c>
      <c r="F479" s="238" t="s">
        <v>842</v>
      </c>
      <c r="G479" s="239" t="s">
        <v>112</v>
      </c>
      <c r="H479" s="240">
        <v>261.39999999999998</v>
      </c>
      <c r="I479" s="241"/>
      <c r="J479" s="242">
        <f>ROUND(I479*H479,2)</f>
        <v>0</v>
      </c>
      <c r="K479" s="238" t="s">
        <v>151</v>
      </c>
      <c r="L479" s="44"/>
      <c r="M479" s="243" t="s">
        <v>1</v>
      </c>
      <c r="N479" s="244" t="s">
        <v>47</v>
      </c>
      <c r="O479" s="91"/>
      <c r="P479" s="245">
        <f>O479*H479</f>
        <v>0</v>
      </c>
      <c r="Q479" s="245">
        <v>0</v>
      </c>
      <c r="R479" s="245">
        <f>Q479*H479</f>
        <v>0</v>
      </c>
      <c r="S479" s="245">
        <v>0</v>
      </c>
      <c r="T479" s="246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47" t="s">
        <v>152</v>
      </c>
      <c r="AT479" s="247" t="s">
        <v>148</v>
      </c>
      <c r="AU479" s="247" t="s">
        <v>91</v>
      </c>
      <c r="AY479" s="17" t="s">
        <v>146</v>
      </c>
      <c r="BE479" s="248">
        <f>IF(N479="základní",J479,0)</f>
        <v>0</v>
      </c>
      <c r="BF479" s="248">
        <f>IF(N479="snížená",J479,0)</f>
        <v>0</v>
      </c>
      <c r="BG479" s="248">
        <f>IF(N479="zákl. přenesená",J479,0)</f>
        <v>0</v>
      </c>
      <c r="BH479" s="248">
        <f>IF(N479="sníž. přenesená",J479,0)</f>
        <v>0</v>
      </c>
      <c r="BI479" s="248">
        <f>IF(N479="nulová",J479,0)</f>
        <v>0</v>
      </c>
      <c r="BJ479" s="17" t="s">
        <v>14</v>
      </c>
      <c r="BK479" s="248">
        <f>ROUND(I479*H479,2)</f>
        <v>0</v>
      </c>
      <c r="BL479" s="17" t="s">
        <v>152</v>
      </c>
      <c r="BM479" s="247" t="s">
        <v>843</v>
      </c>
    </row>
    <row r="480" s="13" customFormat="1">
      <c r="A480" s="13"/>
      <c r="B480" s="249"/>
      <c r="C480" s="250"/>
      <c r="D480" s="251" t="s">
        <v>154</v>
      </c>
      <c r="E480" s="252" t="s">
        <v>1</v>
      </c>
      <c r="F480" s="253" t="s">
        <v>844</v>
      </c>
      <c r="G480" s="250"/>
      <c r="H480" s="254">
        <v>261.39999999999998</v>
      </c>
      <c r="I480" s="255"/>
      <c r="J480" s="250"/>
      <c r="K480" s="250"/>
      <c r="L480" s="256"/>
      <c r="M480" s="257"/>
      <c r="N480" s="258"/>
      <c r="O480" s="258"/>
      <c r="P480" s="258"/>
      <c r="Q480" s="258"/>
      <c r="R480" s="258"/>
      <c r="S480" s="258"/>
      <c r="T480" s="25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0" t="s">
        <v>154</v>
      </c>
      <c r="AU480" s="260" t="s">
        <v>91</v>
      </c>
      <c r="AV480" s="13" t="s">
        <v>91</v>
      </c>
      <c r="AW480" s="13" t="s">
        <v>36</v>
      </c>
      <c r="AX480" s="13" t="s">
        <v>82</v>
      </c>
      <c r="AY480" s="260" t="s">
        <v>146</v>
      </c>
    </row>
    <row r="481" s="14" customFormat="1">
      <c r="A481" s="14"/>
      <c r="B481" s="261"/>
      <c r="C481" s="262"/>
      <c r="D481" s="251" t="s">
        <v>154</v>
      </c>
      <c r="E481" s="263" t="s">
        <v>1</v>
      </c>
      <c r="F481" s="264" t="s">
        <v>157</v>
      </c>
      <c r="G481" s="262"/>
      <c r="H481" s="265">
        <v>261.39999999999998</v>
      </c>
      <c r="I481" s="266"/>
      <c r="J481" s="262"/>
      <c r="K481" s="262"/>
      <c r="L481" s="267"/>
      <c r="M481" s="268"/>
      <c r="N481" s="269"/>
      <c r="O481" s="269"/>
      <c r="P481" s="269"/>
      <c r="Q481" s="269"/>
      <c r="R481" s="269"/>
      <c r="S481" s="269"/>
      <c r="T481" s="27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1" t="s">
        <v>154</v>
      </c>
      <c r="AU481" s="271" t="s">
        <v>91</v>
      </c>
      <c r="AV481" s="14" t="s">
        <v>152</v>
      </c>
      <c r="AW481" s="14" t="s">
        <v>36</v>
      </c>
      <c r="AX481" s="14" t="s">
        <v>14</v>
      </c>
      <c r="AY481" s="271" t="s">
        <v>146</v>
      </c>
    </row>
    <row r="482" s="2" customFormat="1" ht="72" customHeight="1">
      <c r="A482" s="38"/>
      <c r="B482" s="39"/>
      <c r="C482" s="236" t="s">
        <v>845</v>
      </c>
      <c r="D482" s="236" t="s">
        <v>148</v>
      </c>
      <c r="E482" s="237" t="s">
        <v>846</v>
      </c>
      <c r="F482" s="238" t="s">
        <v>847</v>
      </c>
      <c r="G482" s="239" t="s">
        <v>112</v>
      </c>
      <c r="H482" s="240">
        <v>2315</v>
      </c>
      <c r="I482" s="241"/>
      <c r="J482" s="242">
        <f>ROUND(I482*H482,2)</f>
        <v>0</v>
      </c>
      <c r="K482" s="238" t="s">
        <v>151</v>
      </c>
      <c r="L482" s="44"/>
      <c r="M482" s="243" t="s">
        <v>1</v>
      </c>
      <c r="N482" s="244" t="s">
        <v>47</v>
      </c>
      <c r="O482" s="91"/>
      <c r="P482" s="245">
        <f>O482*H482</f>
        <v>0</v>
      </c>
      <c r="Q482" s="245">
        <v>0</v>
      </c>
      <c r="R482" s="245">
        <f>Q482*H482</f>
        <v>0</v>
      </c>
      <c r="S482" s="245">
        <v>0</v>
      </c>
      <c r="T482" s="246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47" t="s">
        <v>152</v>
      </c>
      <c r="AT482" s="247" t="s">
        <v>148</v>
      </c>
      <c r="AU482" s="247" t="s">
        <v>91</v>
      </c>
      <c r="AY482" s="17" t="s">
        <v>146</v>
      </c>
      <c r="BE482" s="248">
        <f>IF(N482="základní",J482,0)</f>
        <v>0</v>
      </c>
      <c r="BF482" s="248">
        <f>IF(N482="snížená",J482,0)</f>
        <v>0</v>
      </c>
      <c r="BG482" s="248">
        <f>IF(N482="zákl. přenesená",J482,0)</f>
        <v>0</v>
      </c>
      <c r="BH482" s="248">
        <f>IF(N482="sníž. přenesená",J482,0)</f>
        <v>0</v>
      </c>
      <c r="BI482" s="248">
        <f>IF(N482="nulová",J482,0)</f>
        <v>0</v>
      </c>
      <c r="BJ482" s="17" t="s">
        <v>14</v>
      </c>
      <c r="BK482" s="248">
        <f>ROUND(I482*H482,2)</f>
        <v>0</v>
      </c>
      <c r="BL482" s="17" t="s">
        <v>152</v>
      </c>
      <c r="BM482" s="247" t="s">
        <v>848</v>
      </c>
    </row>
    <row r="483" s="13" customFormat="1">
      <c r="A483" s="13"/>
      <c r="B483" s="249"/>
      <c r="C483" s="250"/>
      <c r="D483" s="251" t="s">
        <v>154</v>
      </c>
      <c r="E483" s="252" t="s">
        <v>1</v>
      </c>
      <c r="F483" s="253" t="s">
        <v>849</v>
      </c>
      <c r="G483" s="250"/>
      <c r="H483" s="254">
        <v>2315</v>
      </c>
      <c r="I483" s="255"/>
      <c r="J483" s="250"/>
      <c r="K483" s="250"/>
      <c r="L483" s="256"/>
      <c r="M483" s="257"/>
      <c r="N483" s="258"/>
      <c r="O483" s="258"/>
      <c r="P483" s="258"/>
      <c r="Q483" s="258"/>
      <c r="R483" s="258"/>
      <c r="S483" s="258"/>
      <c r="T483" s="25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0" t="s">
        <v>154</v>
      </c>
      <c r="AU483" s="260" t="s">
        <v>91</v>
      </c>
      <c r="AV483" s="13" t="s">
        <v>91</v>
      </c>
      <c r="AW483" s="13" t="s">
        <v>36</v>
      </c>
      <c r="AX483" s="13" t="s">
        <v>14</v>
      </c>
      <c r="AY483" s="260" t="s">
        <v>146</v>
      </c>
    </row>
    <row r="484" s="12" customFormat="1" ht="22.8" customHeight="1">
      <c r="A484" s="12"/>
      <c r="B484" s="220"/>
      <c r="C484" s="221"/>
      <c r="D484" s="222" t="s">
        <v>81</v>
      </c>
      <c r="E484" s="234" t="s">
        <v>850</v>
      </c>
      <c r="F484" s="234" t="s">
        <v>851</v>
      </c>
      <c r="G484" s="221"/>
      <c r="H484" s="221"/>
      <c r="I484" s="224"/>
      <c r="J484" s="235">
        <f>BK484</f>
        <v>0</v>
      </c>
      <c r="K484" s="221"/>
      <c r="L484" s="226"/>
      <c r="M484" s="227"/>
      <c r="N484" s="228"/>
      <c r="O484" s="228"/>
      <c r="P484" s="229">
        <f>SUM(P485:P518)</f>
        <v>0</v>
      </c>
      <c r="Q484" s="228"/>
      <c r="R484" s="229">
        <f>SUM(R485:R518)</f>
        <v>0</v>
      </c>
      <c r="S484" s="228"/>
      <c r="T484" s="230">
        <f>SUM(T485:T518)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31" t="s">
        <v>14</v>
      </c>
      <c r="AT484" s="232" t="s">
        <v>81</v>
      </c>
      <c r="AU484" s="232" t="s">
        <v>14</v>
      </c>
      <c r="AY484" s="231" t="s">
        <v>146</v>
      </c>
      <c r="BK484" s="233">
        <f>SUM(BK485:BK518)</f>
        <v>0</v>
      </c>
    </row>
    <row r="485" s="2" customFormat="1" ht="36" customHeight="1">
      <c r="A485" s="38"/>
      <c r="B485" s="39"/>
      <c r="C485" s="236" t="s">
        <v>852</v>
      </c>
      <c r="D485" s="236" t="s">
        <v>148</v>
      </c>
      <c r="E485" s="237" t="s">
        <v>853</v>
      </c>
      <c r="F485" s="238" t="s">
        <v>854</v>
      </c>
      <c r="G485" s="239" t="s">
        <v>182</v>
      </c>
      <c r="H485" s="240">
        <v>8532.6239999999998</v>
      </c>
      <c r="I485" s="241"/>
      <c r="J485" s="242">
        <f>ROUND(I485*H485,2)</f>
        <v>0</v>
      </c>
      <c r="K485" s="238" t="s">
        <v>151</v>
      </c>
      <c r="L485" s="44"/>
      <c r="M485" s="243" t="s">
        <v>1</v>
      </c>
      <c r="N485" s="244" t="s">
        <v>47</v>
      </c>
      <c r="O485" s="91"/>
      <c r="P485" s="245">
        <f>O485*H485</f>
        <v>0</v>
      </c>
      <c r="Q485" s="245">
        <v>0</v>
      </c>
      <c r="R485" s="245">
        <f>Q485*H485</f>
        <v>0</v>
      </c>
      <c r="S485" s="245">
        <v>0</v>
      </c>
      <c r="T485" s="246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7" t="s">
        <v>152</v>
      </c>
      <c r="AT485" s="247" t="s">
        <v>148</v>
      </c>
      <c r="AU485" s="247" t="s">
        <v>91</v>
      </c>
      <c r="AY485" s="17" t="s">
        <v>146</v>
      </c>
      <c r="BE485" s="248">
        <f>IF(N485="základní",J485,0)</f>
        <v>0</v>
      </c>
      <c r="BF485" s="248">
        <f>IF(N485="snížená",J485,0)</f>
        <v>0</v>
      </c>
      <c r="BG485" s="248">
        <f>IF(N485="zákl. přenesená",J485,0)</f>
        <v>0</v>
      </c>
      <c r="BH485" s="248">
        <f>IF(N485="sníž. přenesená",J485,0)</f>
        <v>0</v>
      </c>
      <c r="BI485" s="248">
        <f>IF(N485="nulová",J485,0)</f>
        <v>0</v>
      </c>
      <c r="BJ485" s="17" t="s">
        <v>14</v>
      </c>
      <c r="BK485" s="248">
        <f>ROUND(I485*H485,2)</f>
        <v>0</v>
      </c>
      <c r="BL485" s="17" t="s">
        <v>152</v>
      </c>
      <c r="BM485" s="247" t="s">
        <v>855</v>
      </c>
    </row>
    <row r="486" s="13" customFormat="1">
      <c r="A486" s="13"/>
      <c r="B486" s="249"/>
      <c r="C486" s="250"/>
      <c r="D486" s="251" t="s">
        <v>154</v>
      </c>
      <c r="E486" s="252" t="s">
        <v>1</v>
      </c>
      <c r="F486" s="253" t="s">
        <v>258</v>
      </c>
      <c r="G486" s="250"/>
      <c r="H486" s="254">
        <v>8532.6239999999998</v>
      </c>
      <c r="I486" s="255"/>
      <c r="J486" s="250"/>
      <c r="K486" s="250"/>
      <c r="L486" s="256"/>
      <c r="M486" s="257"/>
      <c r="N486" s="258"/>
      <c r="O486" s="258"/>
      <c r="P486" s="258"/>
      <c r="Q486" s="258"/>
      <c r="R486" s="258"/>
      <c r="S486" s="258"/>
      <c r="T486" s="25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0" t="s">
        <v>154</v>
      </c>
      <c r="AU486" s="260" t="s">
        <v>91</v>
      </c>
      <c r="AV486" s="13" t="s">
        <v>91</v>
      </c>
      <c r="AW486" s="13" t="s">
        <v>36</v>
      </c>
      <c r="AX486" s="13" t="s">
        <v>82</v>
      </c>
      <c r="AY486" s="260" t="s">
        <v>146</v>
      </c>
    </row>
    <row r="487" s="14" customFormat="1">
      <c r="A487" s="14"/>
      <c r="B487" s="261"/>
      <c r="C487" s="262"/>
      <c r="D487" s="251" t="s">
        <v>154</v>
      </c>
      <c r="E487" s="263" t="s">
        <v>1</v>
      </c>
      <c r="F487" s="264" t="s">
        <v>157</v>
      </c>
      <c r="G487" s="262"/>
      <c r="H487" s="265">
        <v>8532.6239999999998</v>
      </c>
      <c r="I487" s="266"/>
      <c r="J487" s="262"/>
      <c r="K487" s="262"/>
      <c r="L487" s="267"/>
      <c r="M487" s="268"/>
      <c r="N487" s="269"/>
      <c r="O487" s="269"/>
      <c r="P487" s="269"/>
      <c r="Q487" s="269"/>
      <c r="R487" s="269"/>
      <c r="S487" s="269"/>
      <c r="T487" s="27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1" t="s">
        <v>154</v>
      </c>
      <c r="AU487" s="271" t="s">
        <v>91</v>
      </c>
      <c r="AV487" s="14" t="s">
        <v>152</v>
      </c>
      <c r="AW487" s="14" t="s">
        <v>36</v>
      </c>
      <c r="AX487" s="14" t="s">
        <v>14</v>
      </c>
      <c r="AY487" s="271" t="s">
        <v>146</v>
      </c>
    </row>
    <row r="488" s="2" customFormat="1" ht="36" customHeight="1">
      <c r="A488" s="38"/>
      <c r="B488" s="39"/>
      <c r="C488" s="236" t="s">
        <v>856</v>
      </c>
      <c r="D488" s="236" t="s">
        <v>148</v>
      </c>
      <c r="E488" s="237" t="s">
        <v>857</v>
      </c>
      <c r="F488" s="238" t="s">
        <v>858</v>
      </c>
      <c r="G488" s="239" t="s">
        <v>182</v>
      </c>
      <c r="H488" s="240">
        <v>76793.615999999995</v>
      </c>
      <c r="I488" s="241"/>
      <c r="J488" s="242">
        <f>ROUND(I488*H488,2)</f>
        <v>0</v>
      </c>
      <c r="K488" s="238" t="s">
        <v>151</v>
      </c>
      <c r="L488" s="44"/>
      <c r="M488" s="243" t="s">
        <v>1</v>
      </c>
      <c r="N488" s="244" t="s">
        <v>47</v>
      </c>
      <c r="O488" s="91"/>
      <c r="P488" s="245">
        <f>O488*H488</f>
        <v>0</v>
      </c>
      <c r="Q488" s="245">
        <v>0</v>
      </c>
      <c r="R488" s="245">
        <f>Q488*H488</f>
        <v>0</v>
      </c>
      <c r="S488" s="245">
        <v>0</v>
      </c>
      <c r="T488" s="246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47" t="s">
        <v>152</v>
      </c>
      <c r="AT488" s="247" t="s">
        <v>148</v>
      </c>
      <c r="AU488" s="247" t="s">
        <v>91</v>
      </c>
      <c r="AY488" s="17" t="s">
        <v>146</v>
      </c>
      <c r="BE488" s="248">
        <f>IF(N488="základní",J488,0)</f>
        <v>0</v>
      </c>
      <c r="BF488" s="248">
        <f>IF(N488="snížená",J488,0)</f>
        <v>0</v>
      </c>
      <c r="BG488" s="248">
        <f>IF(N488="zákl. přenesená",J488,0)</f>
        <v>0</v>
      </c>
      <c r="BH488" s="248">
        <f>IF(N488="sníž. přenesená",J488,0)</f>
        <v>0</v>
      </c>
      <c r="BI488" s="248">
        <f>IF(N488="nulová",J488,0)</f>
        <v>0</v>
      </c>
      <c r="BJ488" s="17" t="s">
        <v>14</v>
      </c>
      <c r="BK488" s="248">
        <f>ROUND(I488*H488,2)</f>
        <v>0</v>
      </c>
      <c r="BL488" s="17" t="s">
        <v>152</v>
      </c>
      <c r="BM488" s="247" t="s">
        <v>859</v>
      </c>
    </row>
    <row r="489" s="13" customFormat="1">
      <c r="A489" s="13"/>
      <c r="B489" s="249"/>
      <c r="C489" s="250"/>
      <c r="D489" s="251" t="s">
        <v>154</v>
      </c>
      <c r="E489" s="252" t="s">
        <v>1</v>
      </c>
      <c r="F489" s="253" t="s">
        <v>860</v>
      </c>
      <c r="G489" s="250"/>
      <c r="H489" s="254">
        <v>76793.615999999995</v>
      </c>
      <c r="I489" s="255"/>
      <c r="J489" s="250"/>
      <c r="K489" s="250"/>
      <c r="L489" s="256"/>
      <c r="M489" s="257"/>
      <c r="N489" s="258"/>
      <c r="O489" s="258"/>
      <c r="P489" s="258"/>
      <c r="Q489" s="258"/>
      <c r="R489" s="258"/>
      <c r="S489" s="258"/>
      <c r="T489" s="25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0" t="s">
        <v>154</v>
      </c>
      <c r="AU489" s="260" t="s">
        <v>91</v>
      </c>
      <c r="AV489" s="13" t="s">
        <v>91</v>
      </c>
      <c r="AW489" s="13" t="s">
        <v>36</v>
      </c>
      <c r="AX489" s="13" t="s">
        <v>82</v>
      </c>
      <c r="AY489" s="260" t="s">
        <v>146</v>
      </c>
    </row>
    <row r="490" s="14" customFormat="1">
      <c r="A490" s="14"/>
      <c r="B490" s="261"/>
      <c r="C490" s="262"/>
      <c r="D490" s="251" t="s">
        <v>154</v>
      </c>
      <c r="E490" s="263" t="s">
        <v>1</v>
      </c>
      <c r="F490" s="264" t="s">
        <v>157</v>
      </c>
      <c r="G490" s="262"/>
      <c r="H490" s="265">
        <v>76793.615999999995</v>
      </c>
      <c r="I490" s="266"/>
      <c r="J490" s="262"/>
      <c r="K490" s="262"/>
      <c r="L490" s="267"/>
      <c r="M490" s="268"/>
      <c r="N490" s="269"/>
      <c r="O490" s="269"/>
      <c r="P490" s="269"/>
      <c r="Q490" s="269"/>
      <c r="R490" s="269"/>
      <c r="S490" s="269"/>
      <c r="T490" s="27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1" t="s">
        <v>154</v>
      </c>
      <c r="AU490" s="271" t="s">
        <v>91</v>
      </c>
      <c r="AV490" s="14" t="s">
        <v>152</v>
      </c>
      <c r="AW490" s="14" t="s">
        <v>36</v>
      </c>
      <c r="AX490" s="14" t="s">
        <v>14</v>
      </c>
      <c r="AY490" s="271" t="s">
        <v>146</v>
      </c>
    </row>
    <row r="491" s="2" customFormat="1" ht="24" customHeight="1">
      <c r="A491" s="38"/>
      <c r="B491" s="39"/>
      <c r="C491" s="236" t="s">
        <v>861</v>
      </c>
      <c r="D491" s="236" t="s">
        <v>148</v>
      </c>
      <c r="E491" s="237" t="s">
        <v>862</v>
      </c>
      <c r="F491" s="238" t="s">
        <v>863</v>
      </c>
      <c r="G491" s="239" t="s">
        <v>182</v>
      </c>
      <c r="H491" s="240">
        <v>10301.045</v>
      </c>
      <c r="I491" s="241"/>
      <c r="J491" s="242">
        <f>ROUND(I491*H491,2)</f>
        <v>0</v>
      </c>
      <c r="K491" s="238" t="s">
        <v>151</v>
      </c>
      <c r="L491" s="44"/>
      <c r="M491" s="243" t="s">
        <v>1</v>
      </c>
      <c r="N491" s="244" t="s">
        <v>47</v>
      </c>
      <c r="O491" s="91"/>
      <c r="P491" s="245">
        <f>O491*H491</f>
        <v>0</v>
      </c>
      <c r="Q491" s="245">
        <v>0</v>
      </c>
      <c r="R491" s="245">
        <f>Q491*H491</f>
        <v>0</v>
      </c>
      <c r="S491" s="245">
        <v>0</v>
      </c>
      <c r="T491" s="246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47" t="s">
        <v>152</v>
      </c>
      <c r="AT491" s="247" t="s">
        <v>148</v>
      </c>
      <c r="AU491" s="247" t="s">
        <v>91</v>
      </c>
      <c r="AY491" s="17" t="s">
        <v>146</v>
      </c>
      <c r="BE491" s="248">
        <f>IF(N491="základní",J491,0)</f>
        <v>0</v>
      </c>
      <c r="BF491" s="248">
        <f>IF(N491="snížená",J491,0)</f>
        <v>0</v>
      </c>
      <c r="BG491" s="248">
        <f>IF(N491="zákl. přenesená",J491,0)</f>
        <v>0</v>
      </c>
      <c r="BH491" s="248">
        <f>IF(N491="sníž. přenesená",J491,0)</f>
        <v>0</v>
      </c>
      <c r="BI491" s="248">
        <f>IF(N491="nulová",J491,0)</f>
        <v>0</v>
      </c>
      <c r="BJ491" s="17" t="s">
        <v>14</v>
      </c>
      <c r="BK491" s="248">
        <f>ROUND(I491*H491,2)</f>
        <v>0</v>
      </c>
      <c r="BL491" s="17" t="s">
        <v>152</v>
      </c>
      <c r="BM491" s="247" t="s">
        <v>864</v>
      </c>
    </row>
    <row r="492" s="13" customFormat="1">
      <c r="A492" s="13"/>
      <c r="B492" s="249"/>
      <c r="C492" s="250"/>
      <c r="D492" s="251" t="s">
        <v>154</v>
      </c>
      <c r="E492" s="252" t="s">
        <v>267</v>
      </c>
      <c r="F492" s="253" t="s">
        <v>865</v>
      </c>
      <c r="G492" s="250"/>
      <c r="H492" s="254">
        <v>5079.04</v>
      </c>
      <c r="I492" s="255"/>
      <c r="J492" s="250"/>
      <c r="K492" s="250"/>
      <c r="L492" s="256"/>
      <c r="M492" s="257"/>
      <c r="N492" s="258"/>
      <c r="O492" s="258"/>
      <c r="P492" s="258"/>
      <c r="Q492" s="258"/>
      <c r="R492" s="258"/>
      <c r="S492" s="258"/>
      <c r="T492" s="259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0" t="s">
        <v>154</v>
      </c>
      <c r="AU492" s="260" t="s">
        <v>91</v>
      </c>
      <c r="AV492" s="13" t="s">
        <v>91</v>
      </c>
      <c r="AW492" s="13" t="s">
        <v>36</v>
      </c>
      <c r="AX492" s="13" t="s">
        <v>82</v>
      </c>
      <c r="AY492" s="260" t="s">
        <v>146</v>
      </c>
    </row>
    <row r="493" s="13" customFormat="1">
      <c r="A493" s="13"/>
      <c r="B493" s="249"/>
      <c r="C493" s="250"/>
      <c r="D493" s="251" t="s">
        <v>154</v>
      </c>
      <c r="E493" s="252" t="s">
        <v>255</v>
      </c>
      <c r="F493" s="253" t="s">
        <v>866</v>
      </c>
      <c r="G493" s="250"/>
      <c r="H493" s="254">
        <v>1554.3800000000001</v>
      </c>
      <c r="I493" s="255"/>
      <c r="J493" s="250"/>
      <c r="K493" s="250"/>
      <c r="L493" s="256"/>
      <c r="M493" s="257"/>
      <c r="N493" s="258"/>
      <c r="O493" s="258"/>
      <c r="P493" s="258"/>
      <c r="Q493" s="258"/>
      <c r="R493" s="258"/>
      <c r="S493" s="258"/>
      <c r="T493" s="25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0" t="s">
        <v>154</v>
      </c>
      <c r="AU493" s="260" t="s">
        <v>91</v>
      </c>
      <c r="AV493" s="13" t="s">
        <v>91</v>
      </c>
      <c r="AW493" s="13" t="s">
        <v>36</v>
      </c>
      <c r="AX493" s="13" t="s">
        <v>82</v>
      </c>
      <c r="AY493" s="260" t="s">
        <v>146</v>
      </c>
    </row>
    <row r="494" s="13" customFormat="1">
      <c r="A494" s="13"/>
      <c r="B494" s="249"/>
      <c r="C494" s="250"/>
      <c r="D494" s="251" t="s">
        <v>154</v>
      </c>
      <c r="E494" s="252" t="s">
        <v>261</v>
      </c>
      <c r="F494" s="253" t="s">
        <v>867</v>
      </c>
      <c r="G494" s="250"/>
      <c r="H494" s="254">
        <v>1896.5799999999999</v>
      </c>
      <c r="I494" s="255"/>
      <c r="J494" s="250"/>
      <c r="K494" s="250"/>
      <c r="L494" s="256"/>
      <c r="M494" s="257"/>
      <c r="N494" s="258"/>
      <c r="O494" s="258"/>
      <c r="P494" s="258"/>
      <c r="Q494" s="258"/>
      <c r="R494" s="258"/>
      <c r="S494" s="258"/>
      <c r="T494" s="25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0" t="s">
        <v>154</v>
      </c>
      <c r="AU494" s="260" t="s">
        <v>91</v>
      </c>
      <c r="AV494" s="13" t="s">
        <v>91</v>
      </c>
      <c r="AW494" s="13" t="s">
        <v>36</v>
      </c>
      <c r="AX494" s="13" t="s">
        <v>82</v>
      </c>
      <c r="AY494" s="260" t="s">
        <v>146</v>
      </c>
    </row>
    <row r="495" s="13" customFormat="1">
      <c r="A495" s="13"/>
      <c r="B495" s="249"/>
      <c r="C495" s="250"/>
      <c r="D495" s="251" t="s">
        <v>154</v>
      </c>
      <c r="E495" s="252" t="s">
        <v>1</v>
      </c>
      <c r="F495" s="253" t="s">
        <v>868</v>
      </c>
      <c r="G495" s="250"/>
      <c r="H495" s="254">
        <v>2.6240000000000001</v>
      </c>
      <c r="I495" s="255"/>
      <c r="J495" s="250"/>
      <c r="K495" s="250"/>
      <c r="L495" s="256"/>
      <c r="M495" s="257"/>
      <c r="N495" s="258"/>
      <c r="O495" s="258"/>
      <c r="P495" s="258"/>
      <c r="Q495" s="258"/>
      <c r="R495" s="258"/>
      <c r="S495" s="258"/>
      <c r="T495" s="25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0" t="s">
        <v>154</v>
      </c>
      <c r="AU495" s="260" t="s">
        <v>91</v>
      </c>
      <c r="AV495" s="13" t="s">
        <v>91</v>
      </c>
      <c r="AW495" s="13" t="s">
        <v>36</v>
      </c>
      <c r="AX495" s="13" t="s">
        <v>82</v>
      </c>
      <c r="AY495" s="260" t="s">
        <v>146</v>
      </c>
    </row>
    <row r="496" s="14" customFormat="1">
      <c r="A496" s="14"/>
      <c r="B496" s="261"/>
      <c r="C496" s="262"/>
      <c r="D496" s="251" t="s">
        <v>154</v>
      </c>
      <c r="E496" s="263" t="s">
        <v>258</v>
      </c>
      <c r="F496" s="264" t="s">
        <v>157</v>
      </c>
      <c r="G496" s="262"/>
      <c r="H496" s="265">
        <v>8532.6239999999998</v>
      </c>
      <c r="I496" s="266"/>
      <c r="J496" s="262"/>
      <c r="K496" s="262"/>
      <c r="L496" s="267"/>
      <c r="M496" s="268"/>
      <c r="N496" s="269"/>
      <c r="O496" s="269"/>
      <c r="P496" s="269"/>
      <c r="Q496" s="269"/>
      <c r="R496" s="269"/>
      <c r="S496" s="269"/>
      <c r="T496" s="270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1" t="s">
        <v>154</v>
      </c>
      <c r="AU496" s="271" t="s">
        <v>91</v>
      </c>
      <c r="AV496" s="14" t="s">
        <v>152</v>
      </c>
      <c r="AW496" s="14" t="s">
        <v>36</v>
      </c>
      <c r="AX496" s="14" t="s">
        <v>82</v>
      </c>
      <c r="AY496" s="271" t="s">
        <v>146</v>
      </c>
    </row>
    <row r="497" s="13" customFormat="1">
      <c r="A497" s="13"/>
      <c r="B497" s="249"/>
      <c r="C497" s="250"/>
      <c r="D497" s="251" t="s">
        <v>154</v>
      </c>
      <c r="E497" s="252" t="s">
        <v>1</v>
      </c>
      <c r="F497" s="253" t="s">
        <v>869</v>
      </c>
      <c r="G497" s="250"/>
      <c r="H497" s="254">
        <v>10301.045</v>
      </c>
      <c r="I497" s="255"/>
      <c r="J497" s="250"/>
      <c r="K497" s="250"/>
      <c r="L497" s="256"/>
      <c r="M497" s="257"/>
      <c r="N497" s="258"/>
      <c r="O497" s="258"/>
      <c r="P497" s="258"/>
      <c r="Q497" s="258"/>
      <c r="R497" s="258"/>
      <c r="S497" s="258"/>
      <c r="T497" s="25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0" t="s">
        <v>154</v>
      </c>
      <c r="AU497" s="260" t="s">
        <v>91</v>
      </c>
      <c r="AV497" s="13" t="s">
        <v>91</v>
      </c>
      <c r="AW497" s="13" t="s">
        <v>36</v>
      </c>
      <c r="AX497" s="13" t="s">
        <v>82</v>
      </c>
      <c r="AY497" s="260" t="s">
        <v>146</v>
      </c>
    </row>
    <row r="498" s="14" customFormat="1">
      <c r="A498" s="14"/>
      <c r="B498" s="261"/>
      <c r="C498" s="262"/>
      <c r="D498" s="251" t="s">
        <v>154</v>
      </c>
      <c r="E498" s="263" t="s">
        <v>1</v>
      </c>
      <c r="F498" s="264" t="s">
        <v>157</v>
      </c>
      <c r="G498" s="262"/>
      <c r="H498" s="265">
        <v>10301.045</v>
      </c>
      <c r="I498" s="266"/>
      <c r="J498" s="262"/>
      <c r="K498" s="262"/>
      <c r="L498" s="267"/>
      <c r="M498" s="268"/>
      <c r="N498" s="269"/>
      <c r="O498" s="269"/>
      <c r="P498" s="269"/>
      <c r="Q498" s="269"/>
      <c r="R498" s="269"/>
      <c r="S498" s="269"/>
      <c r="T498" s="27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1" t="s">
        <v>154</v>
      </c>
      <c r="AU498" s="271" t="s">
        <v>91</v>
      </c>
      <c r="AV498" s="14" t="s">
        <v>152</v>
      </c>
      <c r="AW498" s="14" t="s">
        <v>36</v>
      </c>
      <c r="AX498" s="14" t="s">
        <v>14</v>
      </c>
      <c r="AY498" s="271" t="s">
        <v>146</v>
      </c>
    </row>
    <row r="499" s="2" customFormat="1" ht="36" customHeight="1">
      <c r="A499" s="38"/>
      <c r="B499" s="39"/>
      <c r="C499" s="236" t="s">
        <v>870</v>
      </c>
      <c r="D499" s="236" t="s">
        <v>148</v>
      </c>
      <c r="E499" s="237" t="s">
        <v>871</v>
      </c>
      <c r="F499" s="238" t="s">
        <v>872</v>
      </c>
      <c r="G499" s="239" t="s">
        <v>182</v>
      </c>
      <c r="H499" s="240">
        <v>1768.4210000000001</v>
      </c>
      <c r="I499" s="241"/>
      <c r="J499" s="242">
        <f>ROUND(I499*H499,2)</f>
        <v>0</v>
      </c>
      <c r="K499" s="238" t="s">
        <v>151</v>
      </c>
      <c r="L499" s="44"/>
      <c r="M499" s="243" t="s">
        <v>1</v>
      </c>
      <c r="N499" s="244" t="s">
        <v>47</v>
      </c>
      <c r="O499" s="91"/>
      <c r="P499" s="245">
        <f>O499*H499</f>
        <v>0</v>
      </c>
      <c r="Q499" s="245">
        <v>0</v>
      </c>
      <c r="R499" s="245">
        <f>Q499*H499</f>
        <v>0</v>
      </c>
      <c r="S499" s="245">
        <v>0</v>
      </c>
      <c r="T499" s="246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47" t="s">
        <v>152</v>
      </c>
      <c r="AT499" s="247" t="s">
        <v>148</v>
      </c>
      <c r="AU499" s="247" t="s">
        <v>91</v>
      </c>
      <c r="AY499" s="17" t="s">
        <v>146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17" t="s">
        <v>14</v>
      </c>
      <c r="BK499" s="248">
        <f>ROUND(I499*H499,2)</f>
        <v>0</v>
      </c>
      <c r="BL499" s="17" t="s">
        <v>152</v>
      </c>
      <c r="BM499" s="247" t="s">
        <v>873</v>
      </c>
    </row>
    <row r="500" s="13" customFormat="1">
      <c r="A500" s="13"/>
      <c r="B500" s="249"/>
      <c r="C500" s="250"/>
      <c r="D500" s="251" t="s">
        <v>154</v>
      </c>
      <c r="E500" s="252" t="s">
        <v>1</v>
      </c>
      <c r="F500" s="253" t="s">
        <v>874</v>
      </c>
      <c r="G500" s="250"/>
      <c r="H500" s="254">
        <v>650.51499999999999</v>
      </c>
      <c r="I500" s="255"/>
      <c r="J500" s="250"/>
      <c r="K500" s="250"/>
      <c r="L500" s="256"/>
      <c r="M500" s="257"/>
      <c r="N500" s="258"/>
      <c r="O500" s="258"/>
      <c r="P500" s="258"/>
      <c r="Q500" s="258"/>
      <c r="R500" s="258"/>
      <c r="S500" s="258"/>
      <c r="T500" s="25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0" t="s">
        <v>154</v>
      </c>
      <c r="AU500" s="260" t="s">
        <v>91</v>
      </c>
      <c r="AV500" s="13" t="s">
        <v>91</v>
      </c>
      <c r="AW500" s="13" t="s">
        <v>36</v>
      </c>
      <c r="AX500" s="13" t="s">
        <v>82</v>
      </c>
      <c r="AY500" s="260" t="s">
        <v>146</v>
      </c>
    </row>
    <row r="501" s="13" customFormat="1">
      <c r="A501" s="13"/>
      <c r="B501" s="249"/>
      <c r="C501" s="250"/>
      <c r="D501" s="251" t="s">
        <v>154</v>
      </c>
      <c r="E501" s="252" t="s">
        <v>1</v>
      </c>
      <c r="F501" s="253" t="s">
        <v>875</v>
      </c>
      <c r="G501" s="250"/>
      <c r="H501" s="254">
        <v>132.00700000000001</v>
      </c>
      <c r="I501" s="255"/>
      <c r="J501" s="250"/>
      <c r="K501" s="250"/>
      <c r="L501" s="256"/>
      <c r="M501" s="257"/>
      <c r="N501" s="258"/>
      <c r="O501" s="258"/>
      <c r="P501" s="258"/>
      <c r="Q501" s="258"/>
      <c r="R501" s="258"/>
      <c r="S501" s="258"/>
      <c r="T501" s="25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0" t="s">
        <v>154</v>
      </c>
      <c r="AU501" s="260" t="s">
        <v>91</v>
      </c>
      <c r="AV501" s="13" t="s">
        <v>91</v>
      </c>
      <c r="AW501" s="13" t="s">
        <v>36</v>
      </c>
      <c r="AX501" s="13" t="s">
        <v>82</v>
      </c>
      <c r="AY501" s="260" t="s">
        <v>146</v>
      </c>
    </row>
    <row r="502" s="13" customFormat="1">
      <c r="A502" s="13"/>
      <c r="B502" s="249"/>
      <c r="C502" s="250"/>
      <c r="D502" s="251" t="s">
        <v>154</v>
      </c>
      <c r="E502" s="252" t="s">
        <v>1</v>
      </c>
      <c r="F502" s="253" t="s">
        <v>876</v>
      </c>
      <c r="G502" s="250"/>
      <c r="H502" s="254">
        <v>278.39999999999998</v>
      </c>
      <c r="I502" s="255"/>
      <c r="J502" s="250"/>
      <c r="K502" s="250"/>
      <c r="L502" s="256"/>
      <c r="M502" s="257"/>
      <c r="N502" s="258"/>
      <c r="O502" s="258"/>
      <c r="P502" s="258"/>
      <c r="Q502" s="258"/>
      <c r="R502" s="258"/>
      <c r="S502" s="258"/>
      <c r="T502" s="25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0" t="s">
        <v>154</v>
      </c>
      <c r="AU502" s="260" t="s">
        <v>91</v>
      </c>
      <c r="AV502" s="13" t="s">
        <v>91</v>
      </c>
      <c r="AW502" s="13" t="s">
        <v>36</v>
      </c>
      <c r="AX502" s="13" t="s">
        <v>82</v>
      </c>
      <c r="AY502" s="260" t="s">
        <v>146</v>
      </c>
    </row>
    <row r="503" s="13" customFormat="1">
      <c r="A503" s="13"/>
      <c r="B503" s="249"/>
      <c r="C503" s="250"/>
      <c r="D503" s="251" t="s">
        <v>154</v>
      </c>
      <c r="E503" s="252" t="s">
        <v>1</v>
      </c>
      <c r="F503" s="253" t="s">
        <v>877</v>
      </c>
      <c r="G503" s="250"/>
      <c r="H503" s="254">
        <v>64.780000000000001</v>
      </c>
      <c r="I503" s="255"/>
      <c r="J503" s="250"/>
      <c r="K503" s="250"/>
      <c r="L503" s="256"/>
      <c r="M503" s="257"/>
      <c r="N503" s="258"/>
      <c r="O503" s="258"/>
      <c r="P503" s="258"/>
      <c r="Q503" s="258"/>
      <c r="R503" s="258"/>
      <c r="S503" s="258"/>
      <c r="T503" s="25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0" t="s">
        <v>154</v>
      </c>
      <c r="AU503" s="260" t="s">
        <v>91</v>
      </c>
      <c r="AV503" s="13" t="s">
        <v>91</v>
      </c>
      <c r="AW503" s="13" t="s">
        <v>36</v>
      </c>
      <c r="AX503" s="13" t="s">
        <v>82</v>
      </c>
      <c r="AY503" s="260" t="s">
        <v>146</v>
      </c>
    </row>
    <row r="504" s="13" customFormat="1">
      <c r="A504" s="13"/>
      <c r="B504" s="249"/>
      <c r="C504" s="250"/>
      <c r="D504" s="251" t="s">
        <v>154</v>
      </c>
      <c r="E504" s="252" t="s">
        <v>1</v>
      </c>
      <c r="F504" s="253" t="s">
        <v>878</v>
      </c>
      <c r="G504" s="250"/>
      <c r="H504" s="254">
        <v>3.028</v>
      </c>
      <c r="I504" s="255"/>
      <c r="J504" s="250"/>
      <c r="K504" s="250"/>
      <c r="L504" s="256"/>
      <c r="M504" s="257"/>
      <c r="N504" s="258"/>
      <c r="O504" s="258"/>
      <c r="P504" s="258"/>
      <c r="Q504" s="258"/>
      <c r="R504" s="258"/>
      <c r="S504" s="258"/>
      <c r="T504" s="25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0" t="s">
        <v>154</v>
      </c>
      <c r="AU504" s="260" t="s">
        <v>91</v>
      </c>
      <c r="AV504" s="13" t="s">
        <v>91</v>
      </c>
      <c r="AW504" s="13" t="s">
        <v>36</v>
      </c>
      <c r="AX504" s="13" t="s">
        <v>82</v>
      </c>
      <c r="AY504" s="260" t="s">
        <v>146</v>
      </c>
    </row>
    <row r="505" s="13" customFormat="1">
      <c r="A505" s="13"/>
      <c r="B505" s="249"/>
      <c r="C505" s="250"/>
      <c r="D505" s="251" t="s">
        <v>154</v>
      </c>
      <c r="E505" s="252" t="s">
        <v>1</v>
      </c>
      <c r="F505" s="253" t="s">
        <v>879</v>
      </c>
      <c r="G505" s="250"/>
      <c r="H505" s="254">
        <v>639.69100000000003</v>
      </c>
      <c r="I505" s="255"/>
      <c r="J505" s="250"/>
      <c r="K505" s="250"/>
      <c r="L505" s="256"/>
      <c r="M505" s="257"/>
      <c r="N505" s="258"/>
      <c r="O505" s="258"/>
      <c r="P505" s="258"/>
      <c r="Q505" s="258"/>
      <c r="R505" s="258"/>
      <c r="S505" s="258"/>
      <c r="T505" s="25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0" t="s">
        <v>154</v>
      </c>
      <c r="AU505" s="260" t="s">
        <v>91</v>
      </c>
      <c r="AV505" s="13" t="s">
        <v>91</v>
      </c>
      <c r="AW505" s="13" t="s">
        <v>36</v>
      </c>
      <c r="AX505" s="13" t="s">
        <v>82</v>
      </c>
      <c r="AY505" s="260" t="s">
        <v>146</v>
      </c>
    </row>
    <row r="506" s="14" customFormat="1">
      <c r="A506" s="14"/>
      <c r="B506" s="261"/>
      <c r="C506" s="262"/>
      <c r="D506" s="251" t="s">
        <v>154</v>
      </c>
      <c r="E506" s="263" t="s">
        <v>264</v>
      </c>
      <c r="F506" s="264" t="s">
        <v>157</v>
      </c>
      <c r="G506" s="262"/>
      <c r="H506" s="265">
        <v>1768.4210000000001</v>
      </c>
      <c r="I506" s="266"/>
      <c r="J506" s="262"/>
      <c r="K506" s="262"/>
      <c r="L506" s="267"/>
      <c r="M506" s="268"/>
      <c r="N506" s="269"/>
      <c r="O506" s="269"/>
      <c r="P506" s="269"/>
      <c r="Q506" s="269"/>
      <c r="R506" s="269"/>
      <c r="S506" s="269"/>
      <c r="T506" s="27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1" t="s">
        <v>154</v>
      </c>
      <c r="AU506" s="271" t="s">
        <v>91</v>
      </c>
      <c r="AV506" s="14" t="s">
        <v>152</v>
      </c>
      <c r="AW506" s="14" t="s">
        <v>36</v>
      </c>
      <c r="AX506" s="14" t="s">
        <v>14</v>
      </c>
      <c r="AY506" s="271" t="s">
        <v>146</v>
      </c>
    </row>
    <row r="507" s="2" customFormat="1" ht="36" customHeight="1">
      <c r="A507" s="38"/>
      <c r="B507" s="39"/>
      <c r="C507" s="236" t="s">
        <v>880</v>
      </c>
      <c r="D507" s="236" t="s">
        <v>148</v>
      </c>
      <c r="E507" s="237" t="s">
        <v>881</v>
      </c>
      <c r="F507" s="238" t="s">
        <v>882</v>
      </c>
      <c r="G507" s="239" t="s">
        <v>182</v>
      </c>
      <c r="H507" s="240">
        <v>15915.789000000001</v>
      </c>
      <c r="I507" s="241"/>
      <c r="J507" s="242">
        <f>ROUND(I507*H507,2)</f>
        <v>0</v>
      </c>
      <c r="K507" s="238" t="s">
        <v>151</v>
      </c>
      <c r="L507" s="44"/>
      <c r="M507" s="243" t="s">
        <v>1</v>
      </c>
      <c r="N507" s="244" t="s">
        <v>47</v>
      </c>
      <c r="O507" s="91"/>
      <c r="P507" s="245">
        <f>O507*H507</f>
        <v>0</v>
      </c>
      <c r="Q507" s="245">
        <v>0</v>
      </c>
      <c r="R507" s="245">
        <f>Q507*H507</f>
        <v>0</v>
      </c>
      <c r="S507" s="245">
        <v>0</v>
      </c>
      <c r="T507" s="246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47" t="s">
        <v>152</v>
      </c>
      <c r="AT507" s="247" t="s">
        <v>148</v>
      </c>
      <c r="AU507" s="247" t="s">
        <v>91</v>
      </c>
      <c r="AY507" s="17" t="s">
        <v>146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17" t="s">
        <v>14</v>
      </c>
      <c r="BK507" s="248">
        <f>ROUND(I507*H507,2)</f>
        <v>0</v>
      </c>
      <c r="BL507" s="17" t="s">
        <v>152</v>
      </c>
      <c r="BM507" s="247" t="s">
        <v>883</v>
      </c>
    </row>
    <row r="508" s="13" customFormat="1">
      <c r="A508" s="13"/>
      <c r="B508" s="249"/>
      <c r="C508" s="250"/>
      <c r="D508" s="251" t="s">
        <v>154</v>
      </c>
      <c r="E508" s="252" t="s">
        <v>1</v>
      </c>
      <c r="F508" s="253" t="s">
        <v>884</v>
      </c>
      <c r="G508" s="250"/>
      <c r="H508" s="254">
        <v>15915.789000000001</v>
      </c>
      <c r="I508" s="255"/>
      <c r="J508" s="250"/>
      <c r="K508" s="250"/>
      <c r="L508" s="256"/>
      <c r="M508" s="257"/>
      <c r="N508" s="258"/>
      <c r="O508" s="258"/>
      <c r="P508" s="258"/>
      <c r="Q508" s="258"/>
      <c r="R508" s="258"/>
      <c r="S508" s="258"/>
      <c r="T508" s="25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0" t="s">
        <v>154</v>
      </c>
      <c r="AU508" s="260" t="s">
        <v>91</v>
      </c>
      <c r="AV508" s="13" t="s">
        <v>91</v>
      </c>
      <c r="AW508" s="13" t="s">
        <v>36</v>
      </c>
      <c r="AX508" s="13" t="s">
        <v>82</v>
      </c>
      <c r="AY508" s="260" t="s">
        <v>146</v>
      </c>
    </row>
    <row r="509" s="14" customFormat="1">
      <c r="A509" s="14"/>
      <c r="B509" s="261"/>
      <c r="C509" s="262"/>
      <c r="D509" s="251" t="s">
        <v>154</v>
      </c>
      <c r="E509" s="263" t="s">
        <v>1</v>
      </c>
      <c r="F509" s="264" t="s">
        <v>157</v>
      </c>
      <c r="G509" s="262"/>
      <c r="H509" s="265">
        <v>15915.789000000001</v>
      </c>
      <c r="I509" s="266"/>
      <c r="J509" s="262"/>
      <c r="K509" s="262"/>
      <c r="L509" s="267"/>
      <c r="M509" s="268"/>
      <c r="N509" s="269"/>
      <c r="O509" s="269"/>
      <c r="P509" s="269"/>
      <c r="Q509" s="269"/>
      <c r="R509" s="269"/>
      <c r="S509" s="269"/>
      <c r="T509" s="27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1" t="s">
        <v>154</v>
      </c>
      <c r="AU509" s="271" t="s">
        <v>91</v>
      </c>
      <c r="AV509" s="14" t="s">
        <v>152</v>
      </c>
      <c r="AW509" s="14" t="s">
        <v>36</v>
      </c>
      <c r="AX509" s="14" t="s">
        <v>14</v>
      </c>
      <c r="AY509" s="271" t="s">
        <v>146</v>
      </c>
    </row>
    <row r="510" s="2" customFormat="1" ht="36" customHeight="1">
      <c r="A510" s="38"/>
      <c r="B510" s="39"/>
      <c r="C510" s="236" t="s">
        <v>885</v>
      </c>
      <c r="D510" s="236" t="s">
        <v>148</v>
      </c>
      <c r="E510" s="237" t="s">
        <v>886</v>
      </c>
      <c r="F510" s="238" t="s">
        <v>887</v>
      </c>
      <c r="G510" s="239" t="s">
        <v>182</v>
      </c>
      <c r="H510" s="240">
        <v>1554.3800000000001</v>
      </c>
      <c r="I510" s="241"/>
      <c r="J510" s="242">
        <f>ROUND(I510*H510,2)</f>
        <v>0</v>
      </c>
      <c r="K510" s="238" t="s">
        <v>1</v>
      </c>
      <c r="L510" s="44"/>
      <c r="M510" s="243" t="s">
        <v>1</v>
      </c>
      <c r="N510" s="244" t="s">
        <v>47</v>
      </c>
      <c r="O510" s="91"/>
      <c r="P510" s="245">
        <f>O510*H510</f>
        <v>0</v>
      </c>
      <c r="Q510" s="245">
        <v>0</v>
      </c>
      <c r="R510" s="245">
        <f>Q510*H510</f>
        <v>0</v>
      </c>
      <c r="S510" s="245">
        <v>0</v>
      </c>
      <c r="T510" s="246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47" t="s">
        <v>152</v>
      </c>
      <c r="AT510" s="247" t="s">
        <v>148</v>
      </c>
      <c r="AU510" s="247" t="s">
        <v>91</v>
      </c>
      <c r="AY510" s="17" t="s">
        <v>146</v>
      </c>
      <c r="BE510" s="248">
        <f>IF(N510="základní",J510,0)</f>
        <v>0</v>
      </c>
      <c r="BF510" s="248">
        <f>IF(N510="snížená",J510,0)</f>
        <v>0</v>
      </c>
      <c r="BG510" s="248">
        <f>IF(N510="zákl. přenesená",J510,0)</f>
        <v>0</v>
      </c>
      <c r="BH510" s="248">
        <f>IF(N510="sníž. přenesená",J510,0)</f>
        <v>0</v>
      </c>
      <c r="BI510" s="248">
        <f>IF(N510="nulová",J510,0)</f>
        <v>0</v>
      </c>
      <c r="BJ510" s="17" t="s">
        <v>14</v>
      </c>
      <c r="BK510" s="248">
        <f>ROUND(I510*H510,2)</f>
        <v>0</v>
      </c>
      <c r="BL510" s="17" t="s">
        <v>152</v>
      </c>
      <c r="BM510" s="247" t="s">
        <v>888</v>
      </c>
    </row>
    <row r="511" s="13" customFormat="1">
      <c r="A511" s="13"/>
      <c r="B511" s="249"/>
      <c r="C511" s="250"/>
      <c r="D511" s="251" t="s">
        <v>154</v>
      </c>
      <c r="E511" s="252" t="s">
        <v>1</v>
      </c>
      <c r="F511" s="253" t="s">
        <v>255</v>
      </c>
      <c r="G511" s="250"/>
      <c r="H511" s="254">
        <v>1554.3800000000001</v>
      </c>
      <c r="I511" s="255"/>
      <c r="J511" s="250"/>
      <c r="K511" s="250"/>
      <c r="L511" s="256"/>
      <c r="M511" s="257"/>
      <c r="N511" s="258"/>
      <c r="O511" s="258"/>
      <c r="P511" s="258"/>
      <c r="Q511" s="258"/>
      <c r="R511" s="258"/>
      <c r="S511" s="258"/>
      <c r="T511" s="25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0" t="s">
        <v>154</v>
      </c>
      <c r="AU511" s="260" t="s">
        <v>91</v>
      </c>
      <c r="AV511" s="13" t="s">
        <v>91</v>
      </c>
      <c r="AW511" s="13" t="s">
        <v>36</v>
      </c>
      <c r="AX511" s="13" t="s">
        <v>82</v>
      </c>
      <c r="AY511" s="260" t="s">
        <v>146</v>
      </c>
    </row>
    <row r="512" s="14" customFormat="1">
      <c r="A512" s="14"/>
      <c r="B512" s="261"/>
      <c r="C512" s="262"/>
      <c r="D512" s="251" t="s">
        <v>154</v>
      </c>
      <c r="E512" s="263" t="s">
        <v>1</v>
      </c>
      <c r="F512" s="264" t="s">
        <v>157</v>
      </c>
      <c r="G512" s="262"/>
      <c r="H512" s="265">
        <v>1554.3800000000001</v>
      </c>
      <c r="I512" s="266"/>
      <c r="J512" s="262"/>
      <c r="K512" s="262"/>
      <c r="L512" s="267"/>
      <c r="M512" s="268"/>
      <c r="N512" s="269"/>
      <c r="O512" s="269"/>
      <c r="P512" s="269"/>
      <c r="Q512" s="269"/>
      <c r="R512" s="269"/>
      <c r="S512" s="269"/>
      <c r="T512" s="27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1" t="s">
        <v>154</v>
      </c>
      <c r="AU512" s="271" t="s">
        <v>91</v>
      </c>
      <c r="AV512" s="14" t="s">
        <v>152</v>
      </c>
      <c r="AW512" s="14" t="s">
        <v>36</v>
      </c>
      <c r="AX512" s="14" t="s">
        <v>14</v>
      </c>
      <c r="AY512" s="271" t="s">
        <v>146</v>
      </c>
    </row>
    <row r="513" s="2" customFormat="1" ht="36" customHeight="1">
      <c r="A513" s="38"/>
      <c r="B513" s="39"/>
      <c r="C513" s="236" t="s">
        <v>239</v>
      </c>
      <c r="D513" s="236" t="s">
        <v>148</v>
      </c>
      <c r="E513" s="237" t="s">
        <v>889</v>
      </c>
      <c r="F513" s="238" t="s">
        <v>181</v>
      </c>
      <c r="G513" s="239" t="s">
        <v>182</v>
      </c>
      <c r="H513" s="240">
        <v>1896.5799999999999</v>
      </c>
      <c r="I513" s="241"/>
      <c r="J513" s="242">
        <f>ROUND(I513*H513,2)</f>
        <v>0</v>
      </c>
      <c r="K513" s="238" t="s">
        <v>1</v>
      </c>
      <c r="L513" s="44"/>
      <c r="M513" s="243" t="s">
        <v>1</v>
      </c>
      <c r="N513" s="244" t="s">
        <v>47</v>
      </c>
      <c r="O513" s="91"/>
      <c r="P513" s="245">
        <f>O513*H513</f>
        <v>0</v>
      </c>
      <c r="Q513" s="245">
        <v>0</v>
      </c>
      <c r="R513" s="245">
        <f>Q513*H513</f>
        <v>0</v>
      </c>
      <c r="S513" s="245">
        <v>0</v>
      </c>
      <c r="T513" s="246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47" t="s">
        <v>152</v>
      </c>
      <c r="AT513" s="247" t="s">
        <v>148</v>
      </c>
      <c r="AU513" s="247" t="s">
        <v>91</v>
      </c>
      <c r="AY513" s="17" t="s">
        <v>146</v>
      </c>
      <c r="BE513" s="248">
        <f>IF(N513="základní",J513,0)</f>
        <v>0</v>
      </c>
      <c r="BF513" s="248">
        <f>IF(N513="snížená",J513,0)</f>
        <v>0</v>
      </c>
      <c r="BG513" s="248">
        <f>IF(N513="zákl. přenesená",J513,0)</f>
        <v>0</v>
      </c>
      <c r="BH513" s="248">
        <f>IF(N513="sníž. přenesená",J513,0)</f>
        <v>0</v>
      </c>
      <c r="BI513" s="248">
        <f>IF(N513="nulová",J513,0)</f>
        <v>0</v>
      </c>
      <c r="BJ513" s="17" t="s">
        <v>14</v>
      </c>
      <c r="BK513" s="248">
        <f>ROUND(I513*H513,2)</f>
        <v>0</v>
      </c>
      <c r="BL513" s="17" t="s">
        <v>152</v>
      </c>
      <c r="BM513" s="247" t="s">
        <v>890</v>
      </c>
    </row>
    <row r="514" s="13" customFormat="1">
      <c r="A514" s="13"/>
      <c r="B514" s="249"/>
      <c r="C514" s="250"/>
      <c r="D514" s="251" t="s">
        <v>154</v>
      </c>
      <c r="E514" s="252" t="s">
        <v>1</v>
      </c>
      <c r="F514" s="253" t="s">
        <v>261</v>
      </c>
      <c r="G514" s="250"/>
      <c r="H514" s="254">
        <v>1896.5799999999999</v>
      </c>
      <c r="I514" s="255"/>
      <c r="J514" s="250"/>
      <c r="K514" s="250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154</v>
      </c>
      <c r="AU514" s="260" t="s">
        <v>91</v>
      </c>
      <c r="AV514" s="13" t="s">
        <v>91</v>
      </c>
      <c r="AW514" s="13" t="s">
        <v>36</v>
      </c>
      <c r="AX514" s="13" t="s">
        <v>82</v>
      </c>
      <c r="AY514" s="260" t="s">
        <v>146</v>
      </c>
    </row>
    <row r="515" s="14" customFormat="1">
      <c r="A515" s="14"/>
      <c r="B515" s="261"/>
      <c r="C515" s="262"/>
      <c r="D515" s="251" t="s">
        <v>154</v>
      </c>
      <c r="E515" s="263" t="s">
        <v>1</v>
      </c>
      <c r="F515" s="264" t="s">
        <v>157</v>
      </c>
      <c r="G515" s="262"/>
      <c r="H515" s="265">
        <v>1896.5799999999999</v>
      </c>
      <c r="I515" s="266"/>
      <c r="J515" s="262"/>
      <c r="K515" s="262"/>
      <c r="L515" s="267"/>
      <c r="M515" s="268"/>
      <c r="N515" s="269"/>
      <c r="O515" s="269"/>
      <c r="P515" s="269"/>
      <c r="Q515" s="269"/>
      <c r="R515" s="269"/>
      <c r="S515" s="269"/>
      <c r="T515" s="27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1" t="s">
        <v>154</v>
      </c>
      <c r="AU515" s="271" t="s">
        <v>91</v>
      </c>
      <c r="AV515" s="14" t="s">
        <v>152</v>
      </c>
      <c r="AW515" s="14" t="s">
        <v>36</v>
      </c>
      <c r="AX515" s="14" t="s">
        <v>14</v>
      </c>
      <c r="AY515" s="271" t="s">
        <v>146</v>
      </c>
    </row>
    <row r="516" s="2" customFormat="1" ht="36" customHeight="1">
      <c r="A516" s="38"/>
      <c r="B516" s="39"/>
      <c r="C516" s="236" t="s">
        <v>891</v>
      </c>
      <c r="D516" s="236" t="s">
        <v>148</v>
      </c>
      <c r="E516" s="237" t="s">
        <v>892</v>
      </c>
      <c r="F516" s="238" t="s">
        <v>893</v>
      </c>
      <c r="G516" s="239" t="s">
        <v>182</v>
      </c>
      <c r="H516" s="240">
        <v>5079.04</v>
      </c>
      <c r="I516" s="241"/>
      <c r="J516" s="242">
        <f>ROUND(I516*H516,2)</f>
        <v>0</v>
      </c>
      <c r="K516" s="238" t="s">
        <v>1</v>
      </c>
      <c r="L516" s="44"/>
      <c r="M516" s="243" t="s">
        <v>1</v>
      </c>
      <c r="N516" s="244" t="s">
        <v>47</v>
      </c>
      <c r="O516" s="91"/>
      <c r="P516" s="245">
        <f>O516*H516</f>
        <v>0</v>
      </c>
      <c r="Q516" s="245">
        <v>0</v>
      </c>
      <c r="R516" s="245">
        <f>Q516*H516</f>
        <v>0</v>
      </c>
      <c r="S516" s="245">
        <v>0</v>
      </c>
      <c r="T516" s="246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47" t="s">
        <v>152</v>
      </c>
      <c r="AT516" s="247" t="s">
        <v>148</v>
      </c>
      <c r="AU516" s="247" t="s">
        <v>91</v>
      </c>
      <c r="AY516" s="17" t="s">
        <v>146</v>
      </c>
      <c r="BE516" s="248">
        <f>IF(N516="základní",J516,0)</f>
        <v>0</v>
      </c>
      <c r="BF516" s="248">
        <f>IF(N516="snížená",J516,0)</f>
        <v>0</v>
      </c>
      <c r="BG516" s="248">
        <f>IF(N516="zákl. přenesená",J516,0)</f>
        <v>0</v>
      </c>
      <c r="BH516" s="248">
        <f>IF(N516="sníž. přenesená",J516,0)</f>
        <v>0</v>
      </c>
      <c r="BI516" s="248">
        <f>IF(N516="nulová",J516,0)</f>
        <v>0</v>
      </c>
      <c r="BJ516" s="17" t="s">
        <v>14</v>
      </c>
      <c r="BK516" s="248">
        <f>ROUND(I516*H516,2)</f>
        <v>0</v>
      </c>
      <c r="BL516" s="17" t="s">
        <v>152</v>
      </c>
      <c r="BM516" s="247" t="s">
        <v>894</v>
      </c>
    </row>
    <row r="517" s="13" customFormat="1">
      <c r="A517" s="13"/>
      <c r="B517" s="249"/>
      <c r="C517" s="250"/>
      <c r="D517" s="251" t="s">
        <v>154</v>
      </c>
      <c r="E517" s="252" t="s">
        <v>1</v>
      </c>
      <c r="F517" s="253" t="s">
        <v>267</v>
      </c>
      <c r="G517" s="250"/>
      <c r="H517" s="254">
        <v>5079.04</v>
      </c>
      <c r="I517" s="255"/>
      <c r="J517" s="250"/>
      <c r="K517" s="250"/>
      <c r="L517" s="256"/>
      <c r="M517" s="257"/>
      <c r="N517" s="258"/>
      <c r="O517" s="258"/>
      <c r="P517" s="258"/>
      <c r="Q517" s="258"/>
      <c r="R517" s="258"/>
      <c r="S517" s="258"/>
      <c r="T517" s="259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0" t="s">
        <v>154</v>
      </c>
      <c r="AU517" s="260" t="s">
        <v>91</v>
      </c>
      <c r="AV517" s="13" t="s">
        <v>91</v>
      </c>
      <c r="AW517" s="13" t="s">
        <v>36</v>
      </c>
      <c r="AX517" s="13" t="s">
        <v>82</v>
      </c>
      <c r="AY517" s="260" t="s">
        <v>146</v>
      </c>
    </row>
    <row r="518" s="14" customFormat="1">
      <c r="A518" s="14"/>
      <c r="B518" s="261"/>
      <c r="C518" s="262"/>
      <c r="D518" s="251" t="s">
        <v>154</v>
      </c>
      <c r="E518" s="263" t="s">
        <v>1</v>
      </c>
      <c r="F518" s="264" t="s">
        <v>157</v>
      </c>
      <c r="G518" s="262"/>
      <c r="H518" s="265">
        <v>5079.04</v>
      </c>
      <c r="I518" s="266"/>
      <c r="J518" s="262"/>
      <c r="K518" s="262"/>
      <c r="L518" s="267"/>
      <c r="M518" s="268"/>
      <c r="N518" s="269"/>
      <c r="O518" s="269"/>
      <c r="P518" s="269"/>
      <c r="Q518" s="269"/>
      <c r="R518" s="269"/>
      <c r="S518" s="269"/>
      <c r="T518" s="270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1" t="s">
        <v>154</v>
      </c>
      <c r="AU518" s="271" t="s">
        <v>91</v>
      </c>
      <c r="AV518" s="14" t="s">
        <v>152</v>
      </c>
      <c r="AW518" s="14" t="s">
        <v>36</v>
      </c>
      <c r="AX518" s="14" t="s">
        <v>14</v>
      </c>
      <c r="AY518" s="271" t="s">
        <v>146</v>
      </c>
    </row>
    <row r="519" s="12" customFormat="1" ht="22.8" customHeight="1">
      <c r="A519" s="12"/>
      <c r="B519" s="220"/>
      <c r="C519" s="221"/>
      <c r="D519" s="222" t="s">
        <v>81</v>
      </c>
      <c r="E519" s="234" t="s">
        <v>895</v>
      </c>
      <c r="F519" s="234" t="s">
        <v>896</v>
      </c>
      <c r="G519" s="221"/>
      <c r="H519" s="221"/>
      <c r="I519" s="224"/>
      <c r="J519" s="235">
        <f>BK519</f>
        <v>0</v>
      </c>
      <c r="K519" s="221"/>
      <c r="L519" s="226"/>
      <c r="M519" s="227"/>
      <c r="N519" s="228"/>
      <c r="O519" s="228"/>
      <c r="P519" s="229">
        <f>SUM(P520:P522)</f>
        <v>0</v>
      </c>
      <c r="Q519" s="228"/>
      <c r="R519" s="229">
        <f>SUM(R520:R522)</f>
        <v>0</v>
      </c>
      <c r="S519" s="228"/>
      <c r="T519" s="230">
        <f>SUM(T520:T522)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231" t="s">
        <v>14</v>
      </c>
      <c r="AT519" s="232" t="s">
        <v>81</v>
      </c>
      <c r="AU519" s="232" t="s">
        <v>14</v>
      </c>
      <c r="AY519" s="231" t="s">
        <v>146</v>
      </c>
      <c r="BK519" s="233">
        <f>SUM(BK520:BK522)</f>
        <v>0</v>
      </c>
    </row>
    <row r="520" s="2" customFormat="1" ht="36" customHeight="1">
      <c r="A520" s="38"/>
      <c r="B520" s="39"/>
      <c r="C520" s="236" t="s">
        <v>897</v>
      </c>
      <c r="D520" s="236" t="s">
        <v>148</v>
      </c>
      <c r="E520" s="237" t="s">
        <v>898</v>
      </c>
      <c r="F520" s="238" t="s">
        <v>899</v>
      </c>
      <c r="G520" s="239" t="s">
        <v>182</v>
      </c>
      <c r="H520" s="240">
        <v>8486.8369999999995</v>
      </c>
      <c r="I520" s="241"/>
      <c r="J520" s="242">
        <f>ROUND(I520*H520,2)</f>
        <v>0</v>
      </c>
      <c r="K520" s="238" t="s">
        <v>151</v>
      </c>
      <c r="L520" s="44"/>
      <c r="M520" s="243" t="s">
        <v>1</v>
      </c>
      <c r="N520" s="244" t="s">
        <v>47</v>
      </c>
      <c r="O520" s="91"/>
      <c r="P520" s="245">
        <f>O520*H520</f>
        <v>0</v>
      </c>
      <c r="Q520" s="245">
        <v>0</v>
      </c>
      <c r="R520" s="245">
        <f>Q520*H520</f>
        <v>0</v>
      </c>
      <c r="S520" s="245">
        <v>0</v>
      </c>
      <c r="T520" s="246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47" t="s">
        <v>152</v>
      </c>
      <c r="AT520" s="247" t="s">
        <v>148</v>
      </c>
      <c r="AU520" s="247" t="s">
        <v>91</v>
      </c>
      <c r="AY520" s="17" t="s">
        <v>146</v>
      </c>
      <c r="BE520" s="248">
        <f>IF(N520="základní",J520,0)</f>
        <v>0</v>
      </c>
      <c r="BF520" s="248">
        <f>IF(N520="snížená",J520,0)</f>
        <v>0</v>
      </c>
      <c r="BG520" s="248">
        <f>IF(N520="zákl. přenesená",J520,0)</f>
        <v>0</v>
      </c>
      <c r="BH520" s="248">
        <f>IF(N520="sníž. přenesená",J520,0)</f>
        <v>0</v>
      </c>
      <c r="BI520" s="248">
        <f>IF(N520="nulová",J520,0)</f>
        <v>0</v>
      </c>
      <c r="BJ520" s="17" t="s">
        <v>14</v>
      </c>
      <c r="BK520" s="248">
        <f>ROUND(I520*H520,2)</f>
        <v>0</v>
      </c>
      <c r="BL520" s="17" t="s">
        <v>152</v>
      </c>
      <c r="BM520" s="247" t="s">
        <v>900</v>
      </c>
    </row>
    <row r="521" s="2" customFormat="1" ht="48" customHeight="1">
      <c r="A521" s="38"/>
      <c r="B521" s="39"/>
      <c r="C521" s="236" t="s">
        <v>901</v>
      </c>
      <c r="D521" s="236" t="s">
        <v>148</v>
      </c>
      <c r="E521" s="237" t="s">
        <v>902</v>
      </c>
      <c r="F521" s="238" t="s">
        <v>903</v>
      </c>
      <c r="G521" s="239" t="s">
        <v>182</v>
      </c>
      <c r="H521" s="240">
        <v>8486.8369999999995</v>
      </c>
      <c r="I521" s="241"/>
      <c r="J521" s="242">
        <f>ROUND(I521*H521,2)</f>
        <v>0</v>
      </c>
      <c r="K521" s="238" t="s">
        <v>151</v>
      </c>
      <c r="L521" s="44"/>
      <c r="M521" s="243" t="s">
        <v>1</v>
      </c>
      <c r="N521" s="244" t="s">
        <v>47</v>
      </c>
      <c r="O521" s="91"/>
      <c r="P521" s="245">
        <f>O521*H521</f>
        <v>0</v>
      </c>
      <c r="Q521" s="245">
        <v>0</v>
      </c>
      <c r="R521" s="245">
        <f>Q521*H521</f>
        <v>0</v>
      </c>
      <c r="S521" s="245">
        <v>0</v>
      </c>
      <c r="T521" s="246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47" t="s">
        <v>152</v>
      </c>
      <c r="AT521" s="247" t="s">
        <v>148</v>
      </c>
      <c r="AU521" s="247" t="s">
        <v>91</v>
      </c>
      <c r="AY521" s="17" t="s">
        <v>146</v>
      </c>
      <c r="BE521" s="248">
        <f>IF(N521="základní",J521,0)</f>
        <v>0</v>
      </c>
      <c r="BF521" s="248">
        <f>IF(N521="snížená",J521,0)</f>
        <v>0</v>
      </c>
      <c r="BG521" s="248">
        <f>IF(N521="zákl. přenesená",J521,0)</f>
        <v>0</v>
      </c>
      <c r="BH521" s="248">
        <f>IF(N521="sníž. přenesená",J521,0)</f>
        <v>0</v>
      </c>
      <c r="BI521" s="248">
        <f>IF(N521="nulová",J521,0)</f>
        <v>0</v>
      </c>
      <c r="BJ521" s="17" t="s">
        <v>14</v>
      </c>
      <c r="BK521" s="248">
        <f>ROUND(I521*H521,2)</f>
        <v>0</v>
      </c>
      <c r="BL521" s="17" t="s">
        <v>152</v>
      </c>
      <c r="BM521" s="247" t="s">
        <v>904</v>
      </c>
    </row>
    <row r="522" s="2" customFormat="1" ht="36" customHeight="1">
      <c r="A522" s="38"/>
      <c r="B522" s="39"/>
      <c r="C522" s="236" t="s">
        <v>905</v>
      </c>
      <c r="D522" s="236" t="s">
        <v>148</v>
      </c>
      <c r="E522" s="237" t="s">
        <v>906</v>
      </c>
      <c r="F522" s="238" t="s">
        <v>907</v>
      </c>
      <c r="G522" s="239" t="s">
        <v>182</v>
      </c>
      <c r="H522" s="240">
        <v>8486.8369999999995</v>
      </c>
      <c r="I522" s="241"/>
      <c r="J522" s="242">
        <f>ROUND(I522*H522,2)</f>
        <v>0</v>
      </c>
      <c r="K522" s="238" t="s">
        <v>151</v>
      </c>
      <c r="L522" s="44"/>
      <c r="M522" s="285" t="s">
        <v>1</v>
      </c>
      <c r="N522" s="286" t="s">
        <v>47</v>
      </c>
      <c r="O522" s="287"/>
      <c r="P522" s="288">
        <f>O522*H522</f>
        <v>0</v>
      </c>
      <c r="Q522" s="288">
        <v>0</v>
      </c>
      <c r="R522" s="288">
        <f>Q522*H522</f>
        <v>0</v>
      </c>
      <c r="S522" s="288">
        <v>0</v>
      </c>
      <c r="T522" s="289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47" t="s">
        <v>152</v>
      </c>
      <c r="AT522" s="247" t="s">
        <v>148</v>
      </c>
      <c r="AU522" s="247" t="s">
        <v>91</v>
      </c>
      <c r="AY522" s="17" t="s">
        <v>146</v>
      </c>
      <c r="BE522" s="248">
        <f>IF(N522="základní",J522,0)</f>
        <v>0</v>
      </c>
      <c r="BF522" s="248">
        <f>IF(N522="snížená",J522,0)</f>
        <v>0</v>
      </c>
      <c r="BG522" s="248">
        <f>IF(N522="zákl. přenesená",J522,0)</f>
        <v>0</v>
      </c>
      <c r="BH522" s="248">
        <f>IF(N522="sníž. přenesená",J522,0)</f>
        <v>0</v>
      </c>
      <c r="BI522" s="248">
        <f>IF(N522="nulová",J522,0)</f>
        <v>0</v>
      </c>
      <c r="BJ522" s="17" t="s">
        <v>14</v>
      </c>
      <c r="BK522" s="248">
        <f>ROUND(I522*H522,2)</f>
        <v>0</v>
      </c>
      <c r="BL522" s="17" t="s">
        <v>152</v>
      </c>
      <c r="BM522" s="247" t="s">
        <v>908</v>
      </c>
    </row>
    <row r="523" s="2" customFormat="1" ht="6.96" customHeight="1">
      <c r="A523" s="38"/>
      <c r="B523" s="66"/>
      <c r="C523" s="67"/>
      <c r="D523" s="67"/>
      <c r="E523" s="67"/>
      <c r="F523" s="67"/>
      <c r="G523" s="67"/>
      <c r="H523" s="67"/>
      <c r="I523" s="184"/>
      <c r="J523" s="67"/>
      <c r="K523" s="67"/>
      <c r="L523" s="44"/>
      <c r="M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</row>
  </sheetData>
  <sheetProtection sheet="1" autoFilter="0" formatColumns="0" formatRows="0" objects="1" scenarios="1" spinCount="100000" saltValue="C2Yg6okSilOI7oWFEwOvpRk7+YhnDExHR3VV7e/mWyUEIPAPPsOA9sIj7RV2y6+TrSIqThoi1qWNZeWzCGNu/Q==" hashValue="b0y4UqR8vl+XiFxBwxEN5Q5bNjfgKRtDM+E9CcWjoptqehh0YHJtlvK8g/0qywi2J4zPqfqJTvN1OAkG50wkxg==" algorithmName="SHA-512" password="CC35"/>
  <autoFilter ref="C122:K52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  <c r="AZ2" s="137" t="s">
        <v>909</v>
      </c>
      <c r="BA2" s="137" t="s">
        <v>910</v>
      </c>
      <c r="BB2" s="137" t="s">
        <v>112</v>
      </c>
      <c r="BC2" s="137" t="s">
        <v>911</v>
      </c>
      <c r="BD2" s="137" t="s">
        <v>91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91</v>
      </c>
      <c r="AZ3" s="137" t="s">
        <v>912</v>
      </c>
      <c r="BA3" s="137" t="s">
        <v>913</v>
      </c>
      <c r="BB3" s="137" t="s">
        <v>112</v>
      </c>
      <c r="BC3" s="137" t="s">
        <v>914</v>
      </c>
      <c r="BD3" s="137" t="s">
        <v>91</v>
      </c>
    </row>
    <row r="4" s="1" customFormat="1" ht="24.96" customHeight="1">
      <c r="B4" s="20"/>
      <c r="D4" s="141" t="s">
        <v>117</v>
      </c>
      <c r="I4" s="136"/>
      <c r="L4" s="20"/>
      <c r="M4" s="142" t="s">
        <v>10</v>
      </c>
      <c r="AT4" s="17" t="s">
        <v>4</v>
      </c>
      <c r="AZ4" s="137" t="s">
        <v>915</v>
      </c>
      <c r="BA4" s="137" t="s">
        <v>916</v>
      </c>
      <c r="BB4" s="137" t="s">
        <v>112</v>
      </c>
      <c r="BC4" s="137" t="s">
        <v>917</v>
      </c>
      <c r="BD4" s="137" t="s">
        <v>91</v>
      </c>
    </row>
    <row r="5" s="1" customFormat="1" ht="6.96" customHeight="1">
      <c r="B5" s="20"/>
      <c r="I5" s="136"/>
      <c r="L5" s="20"/>
      <c r="AZ5" s="137" t="s">
        <v>918</v>
      </c>
      <c r="BA5" s="137" t="s">
        <v>919</v>
      </c>
      <c r="BB5" s="137" t="s">
        <v>251</v>
      </c>
      <c r="BC5" s="137" t="s">
        <v>920</v>
      </c>
      <c r="BD5" s="137" t="s">
        <v>91</v>
      </c>
    </row>
    <row r="6" s="1" customFormat="1" ht="12" customHeight="1">
      <c r="B6" s="20"/>
      <c r="D6" s="143" t="s">
        <v>16</v>
      </c>
      <c r="I6" s="136"/>
      <c r="L6" s="20"/>
      <c r="AZ6" s="137" t="s">
        <v>921</v>
      </c>
      <c r="BA6" s="137" t="s">
        <v>922</v>
      </c>
      <c r="BB6" s="137" t="s">
        <v>115</v>
      </c>
      <c r="BC6" s="137" t="s">
        <v>923</v>
      </c>
      <c r="BD6" s="137" t="s">
        <v>91</v>
      </c>
    </row>
    <row r="7" s="1" customFormat="1" ht="25.5" customHeight="1">
      <c r="B7" s="20"/>
      <c r="E7" s="144" t="str">
        <f>'Rekapitulace stavby'!K6</f>
        <v>Karlovo Náměstí - revitalizace, akce č. 999411, etapa 2 - úpravy v souvislosti se SSZ 1.036, 2.065, 2.041</v>
      </c>
      <c r="F7" s="143"/>
      <c r="G7" s="143"/>
      <c r="H7" s="143"/>
      <c r="I7" s="136"/>
      <c r="L7" s="20"/>
      <c r="AZ7" s="137" t="s">
        <v>924</v>
      </c>
      <c r="BA7" s="137" t="s">
        <v>925</v>
      </c>
      <c r="BB7" s="137" t="s">
        <v>115</v>
      </c>
      <c r="BC7" s="137" t="s">
        <v>926</v>
      </c>
      <c r="BD7" s="137" t="s">
        <v>91</v>
      </c>
    </row>
    <row r="8" s="2" customFormat="1" ht="12" customHeight="1">
      <c r="A8" s="38"/>
      <c r="B8" s="44"/>
      <c r="C8" s="38"/>
      <c r="D8" s="143" t="s">
        <v>118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7" t="s">
        <v>927</v>
      </c>
      <c r="BA8" s="137" t="s">
        <v>928</v>
      </c>
      <c r="BB8" s="137" t="s">
        <v>115</v>
      </c>
      <c r="BC8" s="137" t="s">
        <v>929</v>
      </c>
      <c r="BD8" s="137" t="s">
        <v>91</v>
      </c>
    </row>
    <row r="9" s="2" customFormat="1" ht="16.5" customHeight="1">
      <c r="A9" s="38"/>
      <c r="B9" s="44"/>
      <c r="C9" s="38"/>
      <c r="D9" s="38"/>
      <c r="E9" s="146" t="s">
        <v>930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7" t="s">
        <v>931</v>
      </c>
      <c r="BA9" s="137" t="s">
        <v>932</v>
      </c>
      <c r="BB9" s="137" t="s">
        <v>115</v>
      </c>
      <c r="BC9" s="137" t="s">
        <v>933</v>
      </c>
      <c r="BD9" s="137" t="s">
        <v>91</v>
      </c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7" t="s">
        <v>934</v>
      </c>
      <c r="BA10" s="137" t="s">
        <v>935</v>
      </c>
      <c r="BB10" s="137" t="s">
        <v>115</v>
      </c>
      <c r="BC10" s="137" t="s">
        <v>936</v>
      </c>
      <c r="BD10" s="137" t="s">
        <v>91</v>
      </c>
    </row>
    <row r="11" s="2" customFormat="1" ht="12" customHeight="1">
      <c r="A11" s="38"/>
      <c r="B11" s="44"/>
      <c r="C11" s="38"/>
      <c r="D11" s="143" t="s">
        <v>18</v>
      </c>
      <c r="E11" s="38"/>
      <c r="F11" s="147" t="s">
        <v>1</v>
      </c>
      <c r="G11" s="38"/>
      <c r="H11" s="38"/>
      <c r="I11" s="148" t="s">
        <v>19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7" t="s">
        <v>937</v>
      </c>
      <c r="BA11" s="137" t="s">
        <v>938</v>
      </c>
      <c r="BB11" s="137" t="s">
        <v>115</v>
      </c>
      <c r="BC11" s="137" t="s">
        <v>939</v>
      </c>
      <c r="BD11" s="137" t="s">
        <v>91</v>
      </c>
    </row>
    <row r="12" s="2" customFormat="1" ht="12" customHeight="1">
      <c r="A12" s="38"/>
      <c r="B12" s="44"/>
      <c r="C12" s="38"/>
      <c r="D12" s="143" t="s">
        <v>20</v>
      </c>
      <c r="E12" s="38"/>
      <c r="F12" s="147" t="s">
        <v>21</v>
      </c>
      <c r="G12" s="38"/>
      <c r="H12" s="38"/>
      <c r="I12" s="148" t="s">
        <v>22</v>
      </c>
      <c r="J12" s="149" t="str">
        <f>'Rekapitulace stavby'!AN8</f>
        <v>13. 12. 2018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7" t="s">
        <v>940</v>
      </c>
      <c r="BA12" s="137" t="s">
        <v>941</v>
      </c>
      <c r="BB12" s="137" t="s">
        <v>115</v>
      </c>
      <c r="BC12" s="137" t="s">
        <v>942</v>
      </c>
      <c r="BD12" s="137" t="s">
        <v>91</v>
      </c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7" t="s">
        <v>943</v>
      </c>
      <c r="BA13" s="137" t="s">
        <v>944</v>
      </c>
      <c r="BB13" s="137" t="s">
        <v>115</v>
      </c>
      <c r="BC13" s="137" t="s">
        <v>945</v>
      </c>
      <c r="BD13" s="137" t="s">
        <v>91</v>
      </c>
    </row>
    <row r="14" s="2" customFormat="1" ht="12" customHeight="1">
      <c r="A14" s="38"/>
      <c r="B14" s="44"/>
      <c r="C14" s="38"/>
      <c r="D14" s="143" t="s">
        <v>24</v>
      </c>
      <c r="E14" s="38"/>
      <c r="F14" s="38"/>
      <c r="G14" s="38"/>
      <c r="H14" s="38"/>
      <c r="I14" s="148" t="s">
        <v>25</v>
      </c>
      <c r="J14" s="147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7" t="s">
        <v>946</v>
      </c>
      <c r="BA14" s="137" t="s">
        <v>947</v>
      </c>
      <c r="BB14" s="137" t="s">
        <v>115</v>
      </c>
      <c r="BC14" s="137" t="s">
        <v>948</v>
      </c>
      <c r="BD14" s="137" t="s">
        <v>91</v>
      </c>
    </row>
    <row r="15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37" t="s">
        <v>949</v>
      </c>
      <c r="BA15" s="137" t="s">
        <v>950</v>
      </c>
      <c r="BB15" s="137" t="s">
        <v>115</v>
      </c>
      <c r="BC15" s="137" t="s">
        <v>951</v>
      </c>
      <c r="BD15" s="137" t="s">
        <v>91</v>
      </c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37" t="s">
        <v>952</v>
      </c>
      <c r="BA16" s="137" t="s">
        <v>953</v>
      </c>
      <c r="BB16" s="137" t="s">
        <v>115</v>
      </c>
      <c r="BC16" s="137" t="s">
        <v>954</v>
      </c>
      <c r="BD16" s="137" t="s">
        <v>91</v>
      </c>
    </row>
    <row r="17" s="2" customFormat="1" ht="12" customHeight="1">
      <c r="A17" s="38"/>
      <c r="B17" s="44"/>
      <c r="C17" s="38"/>
      <c r="D17" s="143" t="s">
        <v>30</v>
      </c>
      <c r="E17" s="38"/>
      <c r="F17" s="38"/>
      <c r="G17" s="38"/>
      <c r="H17" s="38"/>
      <c r="I17" s="148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37" t="s">
        <v>955</v>
      </c>
      <c r="BA17" s="137" t="s">
        <v>956</v>
      </c>
      <c r="BB17" s="137" t="s">
        <v>115</v>
      </c>
      <c r="BC17" s="137" t="s">
        <v>957</v>
      </c>
      <c r="BD17" s="137" t="s">
        <v>91</v>
      </c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37" t="s">
        <v>958</v>
      </c>
      <c r="BA18" s="137" t="s">
        <v>959</v>
      </c>
      <c r="BB18" s="137" t="s">
        <v>115</v>
      </c>
      <c r="BC18" s="137" t="s">
        <v>960</v>
      </c>
      <c r="BD18" s="137" t="s">
        <v>91</v>
      </c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37" t="s">
        <v>961</v>
      </c>
      <c r="BA19" s="137" t="s">
        <v>962</v>
      </c>
      <c r="BB19" s="137" t="s">
        <v>115</v>
      </c>
      <c r="BC19" s="137" t="s">
        <v>963</v>
      </c>
      <c r="BD19" s="137" t="s">
        <v>91</v>
      </c>
    </row>
    <row r="20" s="2" customFormat="1" ht="12" customHeight="1">
      <c r="A20" s="38"/>
      <c r="B20" s="44"/>
      <c r="C20" s="38"/>
      <c r="D20" s="143" t="s">
        <v>32</v>
      </c>
      <c r="E20" s="38"/>
      <c r="F20" s="38"/>
      <c r="G20" s="38"/>
      <c r="H20" s="38"/>
      <c r="I20" s="148" t="s">
        <v>25</v>
      </c>
      <c r="J20" s="147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137" t="s">
        <v>964</v>
      </c>
      <c r="BA20" s="137" t="s">
        <v>965</v>
      </c>
      <c r="BB20" s="137" t="s">
        <v>115</v>
      </c>
      <c r="BC20" s="137" t="s">
        <v>966</v>
      </c>
      <c r="BD20" s="137" t="s">
        <v>91</v>
      </c>
    </row>
    <row r="21" s="2" customFormat="1" ht="18" customHeight="1">
      <c r="A21" s="38"/>
      <c r="B21" s="44"/>
      <c r="C21" s="38"/>
      <c r="D21" s="38"/>
      <c r="E21" s="147" t="s">
        <v>34</v>
      </c>
      <c r="F21" s="38"/>
      <c r="G21" s="38"/>
      <c r="H21" s="38"/>
      <c r="I21" s="148" t="s">
        <v>28</v>
      </c>
      <c r="J21" s="147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137" t="s">
        <v>967</v>
      </c>
      <c r="BA21" s="137" t="s">
        <v>968</v>
      </c>
      <c r="BB21" s="137" t="s">
        <v>115</v>
      </c>
      <c r="BC21" s="137" t="s">
        <v>969</v>
      </c>
      <c r="BD21" s="137" t="s">
        <v>91</v>
      </c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137" t="s">
        <v>970</v>
      </c>
      <c r="BA22" s="137" t="s">
        <v>971</v>
      </c>
      <c r="BB22" s="137" t="s">
        <v>112</v>
      </c>
      <c r="BC22" s="137" t="s">
        <v>972</v>
      </c>
      <c r="BD22" s="137" t="s">
        <v>91</v>
      </c>
    </row>
    <row r="23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25</v>
      </c>
      <c r="J23" s="147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137" t="s">
        <v>973</v>
      </c>
      <c r="BA23" s="137" t="s">
        <v>974</v>
      </c>
      <c r="BB23" s="137" t="s">
        <v>115</v>
      </c>
      <c r="BC23" s="137" t="s">
        <v>975</v>
      </c>
      <c r="BD23" s="137" t="s">
        <v>91</v>
      </c>
    </row>
    <row r="24" s="2" customFormat="1" ht="18" customHeight="1">
      <c r="A24" s="38"/>
      <c r="B24" s="44"/>
      <c r="C24" s="38"/>
      <c r="D24" s="38"/>
      <c r="E24" s="147" t="s">
        <v>39</v>
      </c>
      <c r="F24" s="38"/>
      <c r="G24" s="38"/>
      <c r="H24" s="38"/>
      <c r="I24" s="148" t="s">
        <v>28</v>
      </c>
      <c r="J24" s="147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137" t="s">
        <v>976</v>
      </c>
      <c r="BA24" s="137" t="s">
        <v>977</v>
      </c>
      <c r="BB24" s="137" t="s">
        <v>115</v>
      </c>
      <c r="BC24" s="137" t="s">
        <v>978</v>
      </c>
      <c r="BD24" s="137" t="s">
        <v>91</v>
      </c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137" t="s">
        <v>979</v>
      </c>
      <c r="BA25" s="137" t="s">
        <v>980</v>
      </c>
      <c r="BB25" s="137" t="s">
        <v>115</v>
      </c>
      <c r="BC25" s="137" t="s">
        <v>981</v>
      </c>
      <c r="BD25" s="137" t="s">
        <v>91</v>
      </c>
    </row>
    <row r="26" s="2" customFormat="1" ht="12" customHeight="1">
      <c r="A26" s="38"/>
      <c r="B26" s="44"/>
      <c r="C26" s="38"/>
      <c r="D26" s="143" t="s">
        <v>41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137" t="s">
        <v>982</v>
      </c>
      <c r="BA26" s="137" t="s">
        <v>983</v>
      </c>
      <c r="BB26" s="137" t="s">
        <v>115</v>
      </c>
      <c r="BC26" s="137" t="s">
        <v>984</v>
      </c>
      <c r="BD26" s="137" t="s">
        <v>91</v>
      </c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290" t="s">
        <v>985</v>
      </c>
      <c r="BA27" s="290" t="s">
        <v>986</v>
      </c>
      <c r="BB27" s="290" t="s">
        <v>115</v>
      </c>
      <c r="BC27" s="290" t="s">
        <v>987</v>
      </c>
      <c r="BD27" s="290" t="s">
        <v>91</v>
      </c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137" t="s">
        <v>255</v>
      </c>
      <c r="BA28" s="137" t="s">
        <v>256</v>
      </c>
      <c r="BB28" s="137" t="s">
        <v>182</v>
      </c>
      <c r="BC28" s="137" t="s">
        <v>988</v>
      </c>
      <c r="BD28" s="137" t="s">
        <v>91</v>
      </c>
    </row>
    <row r="29" s="2" customFormat="1" ht="6.96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137" t="s">
        <v>258</v>
      </c>
      <c r="BA29" s="137" t="s">
        <v>259</v>
      </c>
      <c r="BB29" s="137" t="s">
        <v>182</v>
      </c>
      <c r="BC29" s="137" t="s">
        <v>988</v>
      </c>
      <c r="BD29" s="137" t="s">
        <v>91</v>
      </c>
    </row>
    <row r="30" s="2" customFormat="1" ht="25.44" customHeight="1">
      <c r="A30" s="38"/>
      <c r="B30" s="44"/>
      <c r="C30" s="38"/>
      <c r="D30" s="157" t="s">
        <v>42</v>
      </c>
      <c r="E30" s="38"/>
      <c r="F30" s="38"/>
      <c r="G30" s="38"/>
      <c r="H30" s="38"/>
      <c r="I30" s="145"/>
      <c r="J30" s="158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137" t="s">
        <v>989</v>
      </c>
      <c r="BA30" s="137" t="s">
        <v>990</v>
      </c>
      <c r="BB30" s="137" t="s">
        <v>251</v>
      </c>
      <c r="BC30" s="137" t="s">
        <v>991</v>
      </c>
      <c r="BD30" s="137" t="s">
        <v>91</v>
      </c>
    </row>
    <row r="31" s="2" customFormat="1" ht="6.96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137" t="s">
        <v>992</v>
      </c>
      <c r="BA31" s="137" t="s">
        <v>993</v>
      </c>
      <c r="BB31" s="137" t="s">
        <v>251</v>
      </c>
      <c r="BC31" s="137" t="s">
        <v>994</v>
      </c>
      <c r="BD31" s="137" t="s">
        <v>91</v>
      </c>
    </row>
    <row r="32" s="2" customFormat="1" ht="14.4" customHeight="1">
      <c r="A32" s="38"/>
      <c r="B32" s="44"/>
      <c r="C32" s="38"/>
      <c r="D32" s="38"/>
      <c r="E32" s="38"/>
      <c r="F32" s="159" t="s">
        <v>44</v>
      </c>
      <c r="G32" s="38"/>
      <c r="H32" s="38"/>
      <c r="I32" s="160" t="s">
        <v>43</v>
      </c>
      <c r="J32" s="159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137" t="s">
        <v>995</v>
      </c>
      <c r="BA32" s="137" t="s">
        <v>996</v>
      </c>
      <c r="BB32" s="137" t="s">
        <v>115</v>
      </c>
      <c r="BC32" s="137" t="s">
        <v>997</v>
      </c>
      <c r="BD32" s="137" t="s">
        <v>91</v>
      </c>
    </row>
    <row r="33" s="2" customFormat="1" ht="14.4" customHeight="1">
      <c r="A33" s="38"/>
      <c r="B33" s="44"/>
      <c r="C33" s="38"/>
      <c r="D33" s="161" t="s">
        <v>46</v>
      </c>
      <c r="E33" s="143" t="s">
        <v>47</v>
      </c>
      <c r="F33" s="162">
        <f>ROUND((SUM(BE125:BE544)),  2)</f>
        <v>0</v>
      </c>
      <c r="G33" s="38"/>
      <c r="H33" s="38"/>
      <c r="I33" s="163">
        <v>0.20999999999999999</v>
      </c>
      <c r="J33" s="162">
        <f>ROUND(((SUM(BE125:BE544))*I33),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3" t="s">
        <v>48</v>
      </c>
      <c r="F34" s="162">
        <f>ROUND((SUM(BF125:BF544)),  2)</f>
        <v>0</v>
      </c>
      <c r="G34" s="38"/>
      <c r="H34" s="38"/>
      <c r="I34" s="163">
        <v>0.14999999999999999</v>
      </c>
      <c r="J34" s="162">
        <f>ROUND(((SUM(BF125:BF544))*I34),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3" t="s">
        <v>49</v>
      </c>
      <c r="F35" s="162">
        <f>ROUND((SUM(BG125:BG544)),  2)</f>
        <v>0</v>
      </c>
      <c r="G35" s="38"/>
      <c r="H35" s="38"/>
      <c r="I35" s="163">
        <v>0.20999999999999999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3" t="s">
        <v>50</v>
      </c>
      <c r="F36" s="162">
        <f>ROUND((SUM(BH125:BH544)),  2)</f>
        <v>0</v>
      </c>
      <c r="G36" s="38"/>
      <c r="H36" s="38"/>
      <c r="I36" s="163">
        <v>0.14999999999999999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3" t="s">
        <v>51</v>
      </c>
      <c r="F37" s="162">
        <f>ROUND((SUM(BI125:BI544)),  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4"/>
      <c r="D39" s="165" t="s">
        <v>52</v>
      </c>
      <c r="E39" s="166"/>
      <c r="F39" s="166"/>
      <c r="G39" s="167" t="s">
        <v>53</v>
      </c>
      <c r="H39" s="168" t="s">
        <v>54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2" t="s">
        <v>55</v>
      </c>
      <c r="E50" s="173"/>
      <c r="F50" s="173"/>
      <c r="G50" s="172" t="s">
        <v>56</v>
      </c>
      <c r="H50" s="173"/>
      <c r="I50" s="174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8"/>
      <c r="J61" s="179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59</v>
      </c>
      <c r="E65" s="180"/>
      <c r="F65" s="180"/>
      <c r="G65" s="172" t="s">
        <v>60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8"/>
      <c r="J76" s="179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5.5" customHeight="1">
      <c r="A85" s="38"/>
      <c r="B85" s="39"/>
      <c r="C85" s="40"/>
      <c r="D85" s="40"/>
      <c r="E85" s="188" t="str">
        <f>E7</f>
        <v>Karlovo Náměstí - revitalizace, akce č. 999411, etapa 2 - úpravy v souvislosti se SSZ 1.036, 2.065, 2.041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300 - Objekty odvodnění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Karlovo Náměstí</v>
      </c>
      <c r="G89" s="40"/>
      <c r="H89" s="40"/>
      <c r="I89" s="148" t="s">
        <v>22</v>
      </c>
      <c r="J89" s="79" t="str">
        <f>IF(J12="","",J12)</f>
        <v>13. 12. 2018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8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9" t="s">
        <v>121</v>
      </c>
      <c r="D94" s="190"/>
      <c r="E94" s="190"/>
      <c r="F94" s="190"/>
      <c r="G94" s="190"/>
      <c r="H94" s="190"/>
      <c r="I94" s="191"/>
      <c r="J94" s="192" t="s">
        <v>122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3" t="s">
        <v>123</v>
      </c>
      <c r="D96" s="40"/>
      <c r="E96" s="40"/>
      <c r="F96" s="40"/>
      <c r="G96" s="40"/>
      <c r="H96" s="40"/>
      <c r="I96" s="145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124</v>
      </c>
    </row>
    <row r="97" s="9" customFormat="1" ht="24.96" customHeight="1">
      <c r="A97" s="9"/>
      <c r="B97" s="194"/>
      <c r="C97" s="195"/>
      <c r="D97" s="196" t="s">
        <v>125</v>
      </c>
      <c r="E97" s="197"/>
      <c r="F97" s="197"/>
      <c r="G97" s="197"/>
      <c r="H97" s="197"/>
      <c r="I97" s="198"/>
      <c r="J97" s="199">
        <f>J126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202"/>
      <c r="D98" s="203" t="s">
        <v>126</v>
      </c>
      <c r="E98" s="204"/>
      <c r="F98" s="204"/>
      <c r="G98" s="204"/>
      <c r="H98" s="204"/>
      <c r="I98" s="205"/>
      <c r="J98" s="206">
        <f>J127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202"/>
      <c r="D99" s="203" t="s">
        <v>998</v>
      </c>
      <c r="E99" s="204"/>
      <c r="F99" s="204"/>
      <c r="G99" s="204"/>
      <c r="H99" s="204"/>
      <c r="I99" s="205"/>
      <c r="J99" s="206">
        <f>J367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1"/>
      <c r="C100" s="202"/>
      <c r="D100" s="203" t="s">
        <v>999</v>
      </c>
      <c r="E100" s="204"/>
      <c r="F100" s="204"/>
      <c r="G100" s="204"/>
      <c r="H100" s="204"/>
      <c r="I100" s="205"/>
      <c r="J100" s="206">
        <f>J386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202"/>
      <c r="D101" s="203" t="s">
        <v>1000</v>
      </c>
      <c r="E101" s="204"/>
      <c r="F101" s="204"/>
      <c r="G101" s="204"/>
      <c r="H101" s="204"/>
      <c r="I101" s="205"/>
      <c r="J101" s="206">
        <f>J391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202"/>
      <c r="D102" s="203" t="s">
        <v>286</v>
      </c>
      <c r="E102" s="204"/>
      <c r="F102" s="204"/>
      <c r="G102" s="204"/>
      <c r="H102" s="204"/>
      <c r="I102" s="205"/>
      <c r="J102" s="206">
        <f>J423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202"/>
      <c r="D103" s="203" t="s">
        <v>127</v>
      </c>
      <c r="E103" s="204"/>
      <c r="F103" s="204"/>
      <c r="G103" s="204"/>
      <c r="H103" s="204"/>
      <c r="I103" s="205"/>
      <c r="J103" s="206">
        <f>J521</f>
        <v>0</v>
      </c>
      <c r="K103" s="202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202"/>
      <c r="D104" s="203" t="s">
        <v>287</v>
      </c>
      <c r="E104" s="204"/>
      <c r="F104" s="204"/>
      <c r="G104" s="204"/>
      <c r="H104" s="204"/>
      <c r="I104" s="205"/>
      <c r="J104" s="206">
        <f>J529</f>
        <v>0</v>
      </c>
      <c r="K104" s="20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1"/>
      <c r="C105" s="202"/>
      <c r="D105" s="203" t="s">
        <v>288</v>
      </c>
      <c r="E105" s="204"/>
      <c r="F105" s="204"/>
      <c r="G105" s="204"/>
      <c r="H105" s="204"/>
      <c r="I105" s="205"/>
      <c r="J105" s="206">
        <f>J542</f>
        <v>0</v>
      </c>
      <c r="K105" s="202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14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184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187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131</v>
      </c>
      <c r="D112" s="40"/>
      <c r="E112" s="40"/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14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5.5" customHeight="1">
      <c r="A115" s="38"/>
      <c r="B115" s="39"/>
      <c r="C115" s="40"/>
      <c r="D115" s="40"/>
      <c r="E115" s="188" t="str">
        <f>E7</f>
        <v>Karlovo Náměstí - revitalizace, akce č. 999411, etapa 2 - úpravy v souvislosti se SSZ 1.036, 2.065, 2.041</v>
      </c>
      <c r="F115" s="32"/>
      <c r="G115" s="32"/>
      <c r="H115" s="32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118</v>
      </c>
      <c r="D116" s="40"/>
      <c r="E116" s="40"/>
      <c r="F116" s="40"/>
      <c r="G116" s="40"/>
      <c r="H116" s="40"/>
      <c r="I116" s="14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>SO 300 - Objekty odvodnění</v>
      </c>
      <c r="F117" s="40"/>
      <c r="G117" s="40"/>
      <c r="H117" s="40"/>
      <c r="I117" s="14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4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Karlovo Náměstí</v>
      </c>
      <c r="G119" s="40"/>
      <c r="H119" s="40"/>
      <c r="I119" s="148" t="s">
        <v>22</v>
      </c>
      <c r="J119" s="79" t="str">
        <f>IF(J12="","",J12)</f>
        <v>13. 12. 2018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14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Technická správa komunikací hl. m. Prahy a.s.</v>
      </c>
      <c r="G121" s="40"/>
      <c r="H121" s="40"/>
      <c r="I121" s="148" t="s">
        <v>32</v>
      </c>
      <c r="J121" s="36" t="str">
        <f>E21</f>
        <v>DIPRO, spol s 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30</v>
      </c>
      <c r="D122" s="40"/>
      <c r="E122" s="40"/>
      <c r="F122" s="27" t="str">
        <f>IF(E18="","",E18)</f>
        <v>Vyplň údaj</v>
      </c>
      <c r="G122" s="40"/>
      <c r="H122" s="40"/>
      <c r="I122" s="148" t="s">
        <v>37</v>
      </c>
      <c r="J122" s="36" t="str">
        <f>E24</f>
        <v>TMI Building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14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208"/>
      <c r="B124" s="209"/>
      <c r="C124" s="210" t="s">
        <v>132</v>
      </c>
      <c r="D124" s="211" t="s">
        <v>67</v>
      </c>
      <c r="E124" s="211" t="s">
        <v>63</v>
      </c>
      <c r="F124" s="211" t="s">
        <v>64</v>
      </c>
      <c r="G124" s="211" t="s">
        <v>133</v>
      </c>
      <c r="H124" s="211" t="s">
        <v>134</v>
      </c>
      <c r="I124" s="212" t="s">
        <v>135</v>
      </c>
      <c r="J124" s="211" t="s">
        <v>122</v>
      </c>
      <c r="K124" s="213" t="s">
        <v>136</v>
      </c>
      <c r="L124" s="214"/>
      <c r="M124" s="100" t="s">
        <v>1</v>
      </c>
      <c r="N124" s="101" t="s">
        <v>46</v>
      </c>
      <c r="O124" s="101" t="s">
        <v>137</v>
      </c>
      <c r="P124" s="101" t="s">
        <v>138</v>
      </c>
      <c r="Q124" s="101" t="s">
        <v>139</v>
      </c>
      <c r="R124" s="101" t="s">
        <v>140</v>
      </c>
      <c r="S124" s="101" t="s">
        <v>141</v>
      </c>
      <c r="T124" s="102" t="s">
        <v>142</v>
      </c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</row>
    <row r="125" s="2" customFormat="1" ht="22.8" customHeight="1">
      <c r="A125" s="38"/>
      <c r="B125" s="39"/>
      <c r="C125" s="107" t="s">
        <v>143</v>
      </c>
      <c r="D125" s="40"/>
      <c r="E125" s="40"/>
      <c r="F125" s="40"/>
      <c r="G125" s="40"/>
      <c r="H125" s="40"/>
      <c r="I125" s="145"/>
      <c r="J125" s="215">
        <f>BK125</f>
        <v>0</v>
      </c>
      <c r="K125" s="40"/>
      <c r="L125" s="44"/>
      <c r="M125" s="103"/>
      <c r="N125" s="216"/>
      <c r="O125" s="104"/>
      <c r="P125" s="217">
        <f>P126</f>
        <v>0</v>
      </c>
      <c r="Q125" s="104"/>
      <c r="R125" s="217">
        <f>R126</f>
        <v>44.635848094790006</v>
      </c>
      <c r="S125" s="104"/>
      <c r="T125" s="218">
        <f>T126</f>
        <v>2.6265000000000001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81</v>
      </c>
      <c r="AU125" s="17" t="s">
        <v>124</v>
      </c>
      <c r="BK125" s="219">
        <f>BK126</f>
        <v>0</v>
      </c>
    </row>
    <row r="126" s="12" customFormat="1" ht="25.92" customHeight="1">
      <c r="A126" s="12"/>
      <c r="B126" s="220"/>
      <c r="C126" s="221"/>
      <c r="D126" s="222" t="s">
        <v>81</v>
      </c>
      <c r="E126" s="223" t="s">
        <v>144</v>
      </c>
      <c r="F126" s="223" t="s">
        <v>145</v>
      </c>
      <c r="G126" s="221"/>
      <c r="H126" s="221"/>
      <c r="I126" s="224"/>
      <c r="J126" s="225">
        <f>BK126</f>
        <v>0</v>
      </c>
      <c r="K126" s="221"/>
      <c r="L126" s="226"/>
      <c r="M126" s="227"/>
      <c r="N126" s="228"/>
      <c r="O126" s="228"/>
      <c r="P126" s="229">
        <f>P127+P367+P386+P391+P423+P521+P529+P542</f>
        <v>0</v>
      </c>
      <c r="Q126" s="228"/>
      <c r="R126" s="229">
        <f>R127+R367+R386+R391+R423+R521+R529+R542</f>
        <v>44.635848094790006</v>
      </c>
      <c r="S126" s="228"/>
      <c r="T126" s="230">
        <f>T127+T367+T386+T391+T423+T521+T529+T542</f>
        <v>2.6265000000000001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1" t="s">
        <v>14</v>
      </c>
      <c r="AT126" s="232" t="s">
        <v>81</v>
      </c>
      <c r="AU126" s="232" t="s">
        <v>82</v>
      </c>
      <c r="AY126" s="231" t="s">
        <v>146</v>
      </c>
      <c r="BK126" s="233">
        <f>BK127+BK367+BK386+BK391+BK423+BK521+BK529+BK542</f>
        <v>0</v>
      </c>
    </row>
    <row r="127" s="12" customFormat="1" ht="22.8" customHeight="1">
      <c r="A127" s="12"/>
      <c r="B127" s="220"/>
      <c r="C127" s="221"/>
      <c r="D127" s="222" t="s">
        <v>81</v>
      </c>
      <c r="E127" s="234" t="s">
        <v>14</v>
      </c>
      <c r="F127" s="234" t="s">
        <v>147</v>
      </c>
      <c r="G127" s="221"/>
      <c r="H127" s="221"/>
      <c r="I127" s="224"/>
      <c r="J127" s="235">
        <f>BK127</f>
        <v>0</v>
      </c>
      <c r="K127" s="221"/>
      <c r="L127" s="226"/>
      <c r="M127" s="227"/>
      <c r="N127" s="228"/>
      <c r="O127" s="228"/>
      <c r="P127" s="229">
        <f>SUM(P128:P366)</f>
        <v>0</v>
      </c>
      <c r="Q127" s="228"/>
      <c r="R127" s="229">
        <f>SUM(R128:R366)</f>
        <v>3.2729271408899994</v>
      </c>
      <c r="S127" s="228"/>
      <c r="T127" s="230">
        <f>SUM(T128:T366)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14</v>
      </c>
      <c r="AT127" s="232" t="s">
        <v>81</v>
      </c>
      <c r="AU127" s="232" t="s">
        <v>14</v>
      </c>
      <c r="AY127" s="231" t="s">
        <v>146</v>
      </c>
      <c r="BK127" s="233">
        <f>SUM(BK128:BK366)</f>
        <v>0</v>
      </c>
    </row>
    <row r="128" s="2" customFormat="1" ht="16.5" customHeight="1">
      <c r="A128" s="38"/>
      <c r="B128" s="39"/>
      <c r="C128" s="236" t="s">
        <v>14</v>
      </c>
      <c r="D128" s="236" t="s">
        <v>148</v>
      </c>
      <c r="E128" s="237" t="s">
        <v>1001</v>
      </c>
      <c r="F128" s="238" t="s">
        <v>1002</v>
      </c>
      <c r="G128" s="239" t="s">
        <v>251</v>
      </c>
      <c r="H128" s="240">
        <v>85</v>
      </c>
      <c r="I128" s="241"/>
      <c r="J128" s="242">
        <f>ROUND(I128*H128,2)</f>
        <v>0</v>
      </c>
      <c r="K128" s="238" t="s">
        <v>151</v>
      </c>
      <c r="L128" s="44"/>
      <c r="M128" s="243" t="s">
        <v>1</v>
      </c>
      <c r="N128" s="244" t="s">
        <v>47</v>
      </c>
      <c r="O128" s="91"/>
      <c r="P128" s="245">
        <f>O128*H128</f>
        <v>0</v>
      </c>
      <c r="Q128" s="245">
        <v>0.015590796000000001</v>
      </c>
      <c r="R128" s="245">
        <f>Q128*H128</f>
        <v>1.3252176600000001</v>
      </c>
      <c r="S128" s="245">
        <v>0</v>
      </c>
      <c r="T128" s="24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7" t="s">
        <v>152</v>
      </c>
      <c r="AT128" s="247" t="s">
        <v>148</v>
      </c>
      <c r="AU128" s="247" t="s">
        <v>91</v>
      </c>
      <c r="AY128" s="17" t="s">
        <v>146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7" t="s">
        <v>14</v>
      </c>
      <c r="BK128" s="248">
        <f>ROUND(I128*H128,2)</f>
        <v>0</v>
      </c>
      <c r="BL128" s="17" t="s">
        <v>152</v>
      </c>
      <c r="BM128" s="247" t="s">
        <v>1003</v>
      </c>
    </row>
    <row r="129" s="2" customFormat="1" ht="24" customHeight="1">
      <c r="A129" s="38"/>
      <c r="B129" s="39"/>
      <c r="C129" s="236" t="s">
        <v>91</v>
      </c>
      <c r="D129" s="236" t="s">
        <v>148</v>
      </c>
      <c r="E129" s="237" t="s">
        <v>1004</v>
      </c>
      <c r="F129" s="238" t="s">
        <v>1005</v>
      </c>
      <c r="G129" s="239" t="s">
        <v>1006</v>
      </c>
      <c r="H129" s="240">
        <v>1320</v>
      </c>
      <c r="I129" s="241"/>
      <c r="J129" s="242">
        <f>ROUND(I129*H129,2)</f>
        <v>0</v>
      </c>
      <c r="K129" s="238" t="s">
        <v>151</v>
      </c>
      <c r="L129" s="44"/>
      <c r="M129" s="243" t="s">
        <v>1</v>
      </c>
      <c r="N129" s="244" t="s">
        <v>47</v>
      </c>
      <c r="O129" s="91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7" t="s">
        <v>152</v>
      </c>
      <c r="AT129" s="247" t="s">
        <v>148</v>
      </c>
      <c r="AU129" s="247" t="s">
        <v>91</v>
      </c>
      <c r="AY129" s="17" t="s">
        <v>146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7" t="s">
        <v>14</v>
      </c>
      <c r="BK129" s="248">
        <f>ROUND(I129*H129,2)</f>
        <v>0</v>
      </c>
      <c r="BL129" s="17" t="s">
        <v>152</v>
      </c>
      <c r="BM129" s="247" t="s">
        <v>1007</v>
      </c>
    </row>
    <row r="130" s="13" customFormat="1">
      <c r="A130" s="13"/>
      <c r="B130" s="249"/>
      <c r="C130" s="250"/>
      <c r="D130" s="251" t="s">
        <v>154</v>
      </c>
      <c r="E130" s="252" t="s">
        <v>1</v>
      </c>
      <c r="F130" s="253" t="s">
        <v>1008</v>
      </c>
      <c r="G130" s="250"/>
      <c r="H130" s="254">
        <v>1320</v>
      </c>
      <c r="I130" s="255"/>
      <c r="J130" s="250"/>
      <c r="K130" s="250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154</v>
      </c>
      <c r="AU130" s="260" t="s">
        <v>91</v>
      </c>
      <c r="AV130" s="13" t="s">
        <v>91</v>
      </c>
      <c r="AW130" s="13" t="s">
        <v>36</v>
      </c>
      <c r="AX130" s="13" t="s">
        <v>82</v>
      </c>
      <c r="AY130" s="260" t="s">
        <v>146</v>
      </c>
    </row>
    <row r="131" s="14" customFormat="1">
      <c r="A131" s="14"/>
      <c r="B131" s="261"/>
      <c r="C131" s="262"/>
      <c r="D131" s="251" t="s">
        <v>154</v>
      </c>
      <c r="E131" s="263" t="s">
        <v>1</v>
      </c>
      <c r="F131" s="264" t="s">
        <v>157</v>
      </c>
      <c r="G131" s="262"/>
      <c r="H131" s="265">
        <v>1320</v>
      </c>
      <c r="I131" s="266"/>
      <c r="J131" s="262"/>
      <c r="K131" s="262"/>
      <c r="L131" s="267"/>
      <c r="M131" s="268"/>
      <c r="N131" s="269"/>
      <c r="O131" s="269"/>
      <c r="P131" s="269"/>
      <c r="Q131" s="269"/>
      <c r="R131" s="269"/>
      <c r="S131" s="269"/>
      <c r="T131" s="27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1" t="s">
        <v>154</v>
      </c>
      <c r="AU131" s="271" t="s">
        <v>91</v>
      </c>
      <c r="AV131" s="14" t="s">
        <v>152</v>
      </c>
      <c r="AW131" s="14" t="s">
        <v>36</v>
      </c>
      <c r="AX131" s="14" t="s">
        <v>14</v>
      </c>
      <c r="AY131" s="271" t="s">
        <v>146</v>
      </c>
    </row>
    <row r="132" s="2" customFormat="1" ht="24" customHeight="1">
      <c r="A132" s="38"/>
      <c r="B132" s="39"/>
      <c r="C132" s="236" t="s">
        <v>161</v>
      </c>
      <c r="D132" s="236" t="s">
        <v>148</v>
      </c>
      <c r="E132" s="237" t="s">
        <v>1009</v>
      </c>
      <c r="F132" s="238" t="s">
        <v>1010</v>
      </c>
      <c r="G132" s="239" t="s">
        <v>1011</v>
      </c>
      <c r="H132" s="240">
        <v>110</v>
      </c>
      <c r="I132" s="241"/>
      <c r="J132" s="242">
        <f>ROUND(I132*H132,2)</f>
        <v>0</v>
      </c>
      <c r="K132" s="238" t="s">
        <v>151</v>
      </c>
      <c r="L132" s="44"/>
      <c r="M132" s="243" t="s">
        <v>1</v>
      </c>
      <c r="N132" s="244" t="s">
        <v>47</v>
      </c>
      <c r="O132" s="91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7" t="s">
        <v>152</v>
      </c>
      <c r="AT132" s="247" t="s">
        <v>148</v>
      </c>
      <c r="AU132" s="247" t="s">
        <v>91</v>
      </c>
      <c r="AY132" s="17" t="s">
        <v>146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7" t="s">
        <v>14</v>
      </c>
      <c r="BK132" s="248">
        <f>ROUND(I132*H132,2)</f>
        <v>0</v>
      </c>
      <c r="BL132" s="17" t="s">
        <v>152</v>
      </c>
      <c r="BM132" s="247" t="s">
        <v>1012</v>
      </c>
    </row>
    <row r="133" s="13" customFormat="1">
      <c r="A133" s="13"/>
      <c r="B133" s="249"/>
      <c r="C133" s="250"/>
      <c r="D133" s="251" t="s">
        <v>154</v>
      </c>
      <c r="E133" s="252" t="s">
        <v>1</v>
      </c>
      <c r="F133" s="253" t="s">
        <v>1013</v>
      </c>
      <c r="G133" s="250"/>
      <c r="H133" s="254">
        <v>110</v>
      </c>
      <c r="I133" s="255"/>
      <c r="J133" s="250"/>
      <c r="K133" s="250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154</v>
      </c>
      <c r="AU133" s="260" t="s">
        <v>91</v>
      </c>
      <c r="AV133" s="13" t="s">
        <v>91</v>
      </c>
      <c r="AW133" s="13" t="s">
        <v>36</v>
      </c>
      <c r="AX133" s="13" t="s">
        <v>82</v>
      </c>
      <c r="AY133" s="260" t="s">
        <v>146</v>
      </c>
    </row>
    <row r="134" s="14" customFormat="1">
      <c r="A134" s="14"/>
      <c r="B134" s="261"/>
      <c r="C134" s="262"/>
      <c r="D134" s="251" t="s">
        <v>154</v>
      </c>
      <c r="E134" s="263" t="s">
        <v>1</v>
      </c>
      <c r="F134" s="264" t="s">
        <v>157</v>
      </c>
      <c r="G134" s="262"/>
      <c r="H134" s="265">
        <v>110</v>
      </c>
      <c r="I134" s="266"/>
      <c r="J134" s="262"/>
      <c r="K134" s="262"/>
      <c r="L134" s="267"/>
      <c r="M134" s="268"/>
      <c r="N134" s="269"/>
      <c r="O134" s="269"/>
      <c r="P134" s="269"/>
      <c r="Q134" s="269"/>
      <c r="R134" s="269"/>
      <c r="S134" s="269"/>
      <c r="T134" s="27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1" t="s">
        <v>154</v>
      </c>
      <c r="AU134" s="271" t="s">
        <v>91</v>
      </c>
      <c r="AV134" s="14" t="s">
        <v>152</v>
      </c>
      <c r="AW134" s="14" t="s">
        <v>36</v>
      </c>
      <c r="AX134" s="14" t="s">
        <v>14</v>
      </c>
      <c r="AY134" s="271" t="s">
        <v>146</v>
      </c>
    </row>
    <row r="135" s="2" customFormat="1" ht="84" customHeight="1">
      <c r="A135" s="38"/>
      <c r="B135" s="39"/>
      <c r="C135" s="236" t="s">
        <v>152</v>
      </c>
      <c r="D135" s="236" t="s">
        <v>148</v>
      </c>
      <c r="E135" s="237" t="s">
        <v>332</v>
      </c>
      <c r="F135" s="238" t="s">
        <v>333</v>
      </c>
      <c r="G135" s="239" t="s">
        <v>251</v>
      </c>
      <c r="H135" s="240">
        <v>8</v>
      </c>
      <c r="I135" s="241"/>
      <c r="J135" s="242">
        <f>ROUND(I135*H135,2)</f>
        <v>0</v>
      </c>
      <c r="K135" s="238" t="s">
        <v>151</v>
      </c>
      <c r="L135" s="44"/>
      <c r="M135" s="243" t="s">
        <v>1</v>
      </c>
      <c r="N135" s="244" t="s">
        <v>47</v>
      </c>
      <c r="O135" s="91"/>
      <c r="P135" s="245">
        <f>O135*H135</f>
        <v>0</v>
      </c>
      <c r="Q135" s="245">
        <v>0.0086767000000000007</v>
      </c>
      <c r="R135" s="245">
        <f>Q135*H135</f>
        <v>0.069413600000000006</v>
      </c>
      <c r="S135" s="245">
        <v>0</v>
      </c>
      <c r="T135" s="24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7" t="s">
        <v>152</v>
      </c>
      <c r="AT135" s="247" t="s">
        <v>148</v>
      </c>
      <c r="AU135" s="247" t="s">
        <v>91</v>
      </c>
      <c r="AY135" s="17" t="s">
        <v>146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7" t="s">
        <v>14</v>
      </c>
      <c r="BK135" s="248">
        <f>ROUND(I135*H135,2)</f>
        <v>0</v>
      </c>
      <c r="BL135" s="17" t="s">
        <v>152</v>
      </c>
      <c r="BM135" s="247" t="s">
        <v>1014</v>
      </c>
    </row>
    <row r="136" s="2" customFormat="1" ht="84" customHeight="1">
      <c r="A136" s="38"/>
      <c r="B136" s="39"/>
      <c r="C136" s="236" t="s">
        <v>170</v>
      </c>
      <c r="D136" s="236" t="s">
        <v>148</v>
      </c>
      <c r="E136" s="237" t="s">
        <v>335</v>
      </c>
      <c r="F136" s="238" t="s">
        <v>336</v>
      </c>
      <c r="G136" s="239" t="s">
        <v>251</v>
      </c>
      <c r="H136" s="240">
        <v>8</v>
      </c>
      <c r="I136" s="241"/>
      <c r="J136" s="242">
        <f>ROUND(I136*H136,2)</f>
        <v>0</v>
      </c>
      <c r="K136" s="238" t="s">
        <v>151</v>
      </c>
      <c r="L136" s="44"/>
      <c r="M136" s="243" t="s">
        <v>1</v>
      </c>
      <c r="N136" s="244" t="s">
        <v>47</v>
      </c>
      <c r="O136" s="91"/>
      <c r="P136" s="245">
        <f>O136*H136</f>
        <v>0</v>
      </c>
      <c r="Q136" s="245">
        <v>0.0106826</v>
      </c>
      <c r="R136" s="245">
        <f>Q136*H136</f>
        <v>0.085460800000000003</v>
      </c>
      <c r="S136" s="245">
        <v>0</v>
      </c>
      <c r="T136" s="24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7" t="s">
        <v>152</v>
      </c>
      <c r="AT136" s="247" t="s">
        <v>148</v>
      </c>
      <c r="AU136" s="247" t="s">
        <v>91</v>
      </c>
      <c r="AY136" s="17" t="s">
        <v>146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7" t="s">
        <v>14</v>
      </c>
      <c r="BK136" s="248">
        <f>ROUND(I136*H136,2)</f>
        <v>0</v>
      </c>
      <c r="BL136" s="17" t="s">
        <v>152</v>
      </c>
      <c r="BM136" s="247" t="s">
        <v>1015</v>
      </c>
    </row>
    <row r="137" s="2" customFormat="1" ht="84" customHeight="1">
      <c r="A137" s="38"/>
      <c r="B137" s="39"/>
      <c r="C137" s="236" t="s">
        <v>175</v>
      </c>
      <c r="D137" s="236" t="s">
        <v>148</v>
      </c>
      <c r="E137" s="237" t="s">
        <v>338</v>
      </c>
      <c r="F137" s="238" t="s">
        <v>339</v>
      </c>
      <c r="G137" s="239" t="s">
        <v>251</v>
      </c>
      <c r="H137" s="240">
        <v>22</v>
      </c>
      <c r="I137" s="241"/>
      <c r="J137" s="242">
        <f>ROUND(I137*H137,2)</f>
        <v>0</v>
      </c>
      <c r="K137" s="238" t="s">
        <v>151</v>
      </c>
      <c r="L137" s="44"/>
      <c r="M137" s="243" t="s">
        <v>1</v>
      </c>
      <c r="N137" s="244" t="s">
        <v>47</v>
      </c>
      <c r="O137" s="91"/>
      <c r="P137" s="245">
        <f>O137*H137</f>
        <v>0</v>
      </c>
      <c r="Q137" s="245">
        <v>0.060526700000000003</v>
      </c>
      <c r="R137" s="245">
        <f>Q137*H137</f>
        <v>1.3315874000000001</v>
      </c>
      <c r="S137" s="245">
        <v>0</v>
      </c>
      <c r="T137" s="24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7" t="s">
        <v>152</v>
      </c>
      <c r="AT137" s="247" t="s">
        <v>148</v>
      </c>
      <c r="AU137" s="247" t="s">
        <v>91</v>
      </c>
      <c r="AY137" s="17" t="s">
        <v>146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7" t="s">
        <v>14</v>
      </c>
      <c r="BK137" s="248">
        <f>ROUND(I137*H137,2)</f>
        <v>0</v>
      </c>
      <c r="BL137" s="17" t="s">
        <v>152</v>
      </c>
      <c r="BM137" s="247" t="s">
        <v>1016</v>
      </c>
    </row>
    <row r="138" s="2" customFormat="1" ht="36" customHeight="1">
      <c r="A138" s="38"/>
      <c r="B138" s="39"/>
      <c r="C138" s="236" t="s">
        <v>179</v>
      </c>
      <c r="D138" s="236" t="s">
        <v>148</v>
      </c>
      <c r="E138" s="237" t="s">
        <v>1017</v>
      </c>
      <c r="F138" s="238" t="s">
        <v>1018</v>
      </c>
      <c r="G138" s="239" t="s">
        <v>115</v>
      </c>
      <c r="H138" s="240">
        <v>230.67699999999999</v>
      </c>
      <c r="I138" s="241"/>
      <c r="J138" s="242">
        <f>ROUND(I138*H138,2)</f>
        <v>0</v>
      </c>
      <c r="K138" s="238" t="s">
        <v>151</v>
      </c>
      <c r="L138" s="44"/>
      <c r="M138" s="243" t="s">
        <v>1</v>
      </c>
      <c r="N138" s="244" t="s">
        <v>47</v>
      </c>
      <c r="O138" s="91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7" t="s">
        <v>152</v>
      </c>
      <c r="AT138" s="247" t="s">
        <v>148</v>
      </c>
      <c r="AU138" s="247" t="s">
        <v>91</v>
      </c>
      <c r="AY138" s="17" t="s">
        <v>146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7" t="s">
        <v>14</v>
      </c>
      <c r="BK138" s="248">
        <f>ROUND(I138*H138,2)</f>
        <v>0</v>
      </c>
      <c r="BL138" s="17" t="s">
        <v>152</v>
      </c>
      <c r="BM138" s="247" t="s">
        <v>1019</v>
      </c>
    </row>
    <row r="139" s="13" customFormat="1">
      <c r="A139" s="13"/>
      <c r="B139" s="249"/>
      <c r="C139" s="250"/>
      <c r="D139" s="251" t="s">
        <v>154</v>
      </c>
      <c r="E139" s="252" t="s">
        <v>989</v>
      </c>
      <c r="F139" s="253" t="s">
        <v>1020</v>
      </c>
      <c r="G139" s="250"/>
      <c r="H139" s="254">
        <v>1.3999999999999999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154</v>
      </c>
      <c r="AU139" s="260" t="s">
        <v>91</v>
      </c>
      <c r="AV139" s="13" t="s">
        <v>91</v>
      </c>
      <c r="AW139" s="13" t="s">
        <v>36</v>
      </c>
      <c r="AX139" s="13" t="s">
        <v>82</v>
      </c>
      <c r="AY139" s="260" t="s">
        <v>146</v>
      </c>
    </row>
    <row r="140" s="13" customFormat="1">
      <c r="A140" s="13"/>
      <c r="B140" s="249"/>
      <c r="C140" s="250"/>
      <c r="D140" s="251" t="s">
        <v>154</v>
      </c>
      <c r="E140" s="252" t="s">
        <v>992</v>
      </c>
      <c r="F140" s="253" t="s">
        <v>1021</v>
      </c>
      <c r="G140" s="250"/>
      <c r="H140" s="254">
        <v>0.5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154</v>
      </c>
      <c r="AU140" s="260" t="s">
        <v>91</v>
      </c>
      <c r="AV140" s="13" t="s">
        <v>91</v>
      </c>
      <c r="AW140" s="13" t="s">
        <v>36</v>
      </c>
      <c r="AX140" s="13" t="s">
        <v>82</v>
      </c>
      <c r="AY140" s="260" t="s">
        <v>146</v>
      </c>
    </row>
    <row r="141" s="14" customFormat="1">
      <c r="A141" s="14"/>
      <c r="B141" s="261"/>
      <c r="C141" s="262"/>
      <c r="D141" s="251" t="s">
        <v>154</v>
      </c>
      <c r="E141" s="263" t="s">
        <v>1</v>
      </c>
      <c r="F141" s="264" t="s">
        <v>157</v>
      </c>
      <c r="G141" s="262"/>
      <c r="H141" s="265">
        <v>1.8999999999999999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154</v>
      </c>
      <c r="AU141" s="271" t="s">
        <v>91</v>
      </c>
      <c r="AV141" s="14" t="s">
        <v>152</v>
      </c>
      <c r="AW141" s="14" t="s">
        <v>36</v>
      </c>
      <c r="AX141" s="14" t="s">
        <v>82</v>
      </c>
      <c r="AY141" s="271" t="s">
        <v>146</v>
      </c>
    </row>
    <row r="142" s="15" customFormat="1">
      <c r="A142" s="15"/>
      <c r="B142" s="291"/>
      <c r="C142" s="292"/>
      <c r="D142" s="251" t="s">
        <v>154</v>
      </c>
      <c r="E142" s="293" t="s">
        <v>1</v>
      </c>
      <c r="F142" s="294" t="s">
        <v>1022</v>
      </c>
      <c r="G142" s="292"/>
      <c r="H142" s="293" t="s">
        <v>1</v>
      </c>
      <c r="I142" s="295"/>
      <c r="J142" s="292"/>
      <c r="K142" s="292"/>
      <c r="L142" s="296"/>
      <c r="M142" s="297"/>
      <c r="N142" s="298"/>
      <c r="O142" s="298"/>
      <c r="P142" s="298"/>
      <c r="Q142" s="298"/>
      <c r="R142" s="298"/>
      <c r="S142" s="298"/>
      <c r="T142" s="29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300" t="s">
        <v>154</v>
      </c>
      <c r="AU142" s="300" t="s">
        <v>91</v>
      </c>
      <c r="AV142" s="15" t="s">
        <v>14</v>
      </c>
      <c r="AW142" s="15" t="s">
        <v>36</v>
      </c>
      <c r="AX142" s="15" t="s">
        <v>82</v>
      </c>
      <c r="AY142" s="300" t="s">
        <v>146</v>
      </c>
    </row>
    <row r="143" s="13" customFormat="1">
      <c r="A143" s="13"/>
      <c r="B143" s="249"/>
      <c r="C143" s="250"/>
      <c r="D143" s="251" t="s">
        <v>154</v>
      </c>
      <c r="E143" s="252" t="s">
        <v>1</v>
      </c>
      <c r="F143" s="253" t="s">
        <v>1023</v>
      </c>
      <c r="G143" s="250"/>
      <c r="H143" s="254">
        <v>35.308</v>
      </c>
      <c r="I143" s="255"/>
      <c r="J143" s="250"/>
      <c r="K143" s="250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154</v>
      </c>
      <c r="AU143" s="260" t="s">
        <v>91</v>
      </c>
      <c r="AV143" s="13" t="s">
        <v>91</v>
      </c>
      <c r="AW143" s="13" t="s">
        <v>36</v>
      </c>
      <c r="AX143" s="13" t="s">
        <v>82</v>
      </c>
      <c r="AY143" s="260" t="s">
        <v>146</v>
      </c>
    </row>
    <row r="144" s="13" customFormat="1">
      <c r="A144" s="13"/>
      <c r="B144" s="249"/>
      <c r="C144" s="250"/>
      <c r="D144" s="251" t="s">
        <v>154</v>
      </c>
      <c r="E144" s="252" t="s">
        <v>1</v>
      </c>
      <c r="F144" s="253" t="s">
        <v>1024</v>
      </c>
      <c r="G144" s="250"/>
      <c r="H144" s="254">
        <v>30.274000000000001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154</v>
      </c>
      <c r="AU144" s="260" t="s">
        <v>91</v>
      </c>
      <c r="AV144" s="13" t="s">
        <v>91</v>
      </c>
      <c r="AW144" s="13" t="s">
        <v>36</v>
      </c>
      <c r="AX144" s="13" t="s">
        <v>82</v>
      </c>
      <c r="AY144" s="260" t="s">
        <v>146</v>
      </c>
    </row>
    <row r="145" s="13" customFormat="1">
      <c r="A145" s="13"/>
      <c r="B145" s="249"/>
      <c r="C145" s="250"/>
      <c r="D145" s="251" t="s">
        <v>154</v>
      </c>
      <c r="E145" s="252" t="s">
        <v>1</v>
      </c>
      <c r="F145" s="253" t="s">
        <v>1025</v>
      </c>
      <c r="G145" s="250"/>
      <c r="H145" s="254">
        <v>51.085999999999999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154</v>
      </c>
      <c r="AU145" s="260" t="s">
        <v>91</v>
      </c>
      <c r="AV145" s="13" t="s">
        <v>91</v>
      </c>
      <c r="AW145" s="13" t="s">
        <v>36</v>
      </c>
      <c r="AX145" s="13" t="s">
        <v>82</v>
      </c>
      <c r="AY145" s="260" t="s">
        <v>146</v>
      </c>
    </row>
    <row r="146" s="13" customFormat="1">
      <c r="A146" s="13"/>
      <c r="B146" s="249"/>
      <c r="C146" s="250"/>
      <c r="D146" s="251" t="s">
        <v>154</v>
      </c>
      <c r="E146" s="252" t="s">
        <v>1</v>
      </c>
      <c r="F146" s="253" t="s">
        <v>1026</v>
      </c>
      <c r="G146" s="250"/>
      <c r="H146" s="254">
        <v>38.348999999999997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154</v>
      </c>
      <c r="AU146" s="260" t="s">
        <v>91</v>
      </c>
      <c r="AV146" s="13" t="s">
        <v>91</v>
      </c>
      <c r="AW146" s="13" t="s">
        <v>36</v>
      </c>
      <c r="AX146" s="13" t="s">
        <v>82</v>
      </c>
      <c r="AY146" s="260" t="s">
        <v>146</v>
      </c>
    </row>
    <row r="147" s="13" customFormat="1">
      <c r="A147" s="13"/>
      <c r="B147" s="249"/>
      <c r="C147" s="250"/>
      <c r="D147" s="251" t="s">
        <v>154</v>
      </c>
      <c r="E147" s="252" t="s">
        <v>1</v>
      </c>
      <c r="F147" s="253" t="s">
        <v>1027</v>
      </c>
      <c r="G147" s="250"/>
      <c r="H147" s="254">
        <v>55.798000000000002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154</v>
      </c>
      <c r="AU147" s="260" t="s">
        <v>91</v>
      </c>
      <c r="AV147" s="13" t="s">
        <v>91</v>
      </c>
      <c r="AW147" s="13" t="s">
        <v>36</v>
      </c>
      <c r="AX147" s="13" t="s">
        <v>82</v>
      </c>
      <c r="AY147" s="260" t="s">
        <v>146</v>
      </c>
    </row>
    <row r="148" s="13" customFormat="1">
      <c r="A148" s="13"/>
      <c r="B148" s="249"/>
      <c r="C148" s="250"/>
      <c r="D148" s="251" t="s">
        <v>154</v>
      </c>
      <c r="E148" s="252" t="s">
        <v>1</v>
      </c>
      <c r="F148" s="253" t="s">
        <v>1028</v>
      </c>
      <c r="G148" s="250"/>
      <c r="H148" s="254">
        <v>52.771999999999998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154</v>
      </c>
      <c r="AU148" s="260" t="s">
        <v>91</v>
      </c>
      <c r="AV148" s="13" t="s">
        <v>91</v>
      </c>
      <c r="AW148" s="13" t="s">
        <v>36</v>
      </c>
      <c r="AX148" s="13" t="s">
        <v>82</v>
      </c>
      <c r="AY148" s="260" t="s">
        <v>146</v>
      </c>
    </row>
    <row r="149" s="13" customFormat="1">
      <c r="A149" s="13"/>
      <c r="B149" s="249"/>
      <c r="C149" s="250"/>
      <c r="D149" s="251" t="s">
        <v>154</v>
      </c>
      <c r="E149" s="252" t="s">
        <v>1</v>
      </c>
      <c r="F149" s="253" t="s">
        <v>1029</v>
      </c>
      <c r="G149" s="250"/>
      <c r="H149" s="254">
        <v>37.308999999999998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154</v>
      </c>
      <c r="AU149" s="260" t="s">
        <v>91</v>
      </c>
      <c r="AV149" s="13" t="s">
        <v>91</v>
      </c>
      <c r="AW149" s="13" t="s">
        <v>36</v>
      </c>
      <c r="AX149" s="13" t="s">
        <v>82</v>
      </c>
      <c r="AY149" s="260" t="s">
        <v>146</v>
      </c>
    </row>
    <row r="150" s="13" customFormat="1">
      <c r="A150" s="13"/>
      <c r="B150" s="249"/>
      <c r="C150" s="250"/>
      <c r="D150" s="251" t="s">
        <v>154</v>
      </c>
      <c r="E150" s="252" t="s">
        <v>1</v>
      </c>
      <c r="F150" s="253" t="s">
        <v>1030</v>
      </c>
      <c r="G150" s="250"/>
      <c r="H150" s="254">
        <v>28.559999999999999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154</v>
      </c>
      <c r="AU150" s="260" t="s">
        <v>91</v>
      </c>
      <c r="AV150" s="13" t="s">
        <v>91</v>
      </c>
      <c r="AW150" s="13" t="s">
        <v>36</v>
      </c>
      <c r="AX150" s="13" t="s">
        <v>82</v>
      </c>
      <c r="AY150" s="260" t="s">
        <v>146</v>
      </c>
    </row>
    <row r="151" s="13" customFormat="1">
      <c r="A151" s="13"/>
      <c r="B151" s="249"/>
      <c r="C151" s="250"/>
      <c r="D151" s="251" t="s">
        <v>154</v>
      </c>
      <c r="E151" s="252" t="s">
        <v>1</v>
      </c>
      <c r="F151" s="253" t="s">
        <v>1031</v>
      </c>
      <c r="G151" s="250"/>
      <c r="H151" s="254">
        <v>18.975999999999999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154</v>
      </c>
      <c r="AU151" s="260" t="s">
        <v>91</v>
      </c>
      <c r="AV151" s="13" t="s">
        <v>91</v>
      </c>
      <c r="AW151" s="13" t="s">
        <v>36</v>
      </c>
      <c r="AX151" s="13" t="s">
        <v>82</v>
      </c>
      <c r="AY151" s="260" t="s">
        <v>146</v>
      </c>
    </row>
    <row r="152" s="13" customFormat="1">
      <c r="A152" s="13"/>
      <c r="B152" s="249"/>
      <c r="C152" s="250"/>
      <c r="D152" s="251" t="s">
        <v>154</v>
      </c>
      <c r="E152" s="252" t="s">
        <v>1</v>
      </c>
      <c r="F152" s="253" t="s">
        <v>1032</v>
      </c>
      <c r="G152" s="250"/>
      <c r="H152" s="254">
        <v>35.280000000000001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154</v>
      </c>
      <c r="AU152" s="260" t="s">
        <v>91</v>
      </c>
      <c r="AV152" s="13" t="s">
        <v>91</v>
      </c>
      <c r="AW152" s="13" t="s">
        <v>36</v>
      </c>
      <c r="AX152" s="13" t="s">
        <v>82</v>
      </c>
      <c r="AY152" s="260" t="s">
        <v>146</v>
      </c>
    </row>
    <row r="153" s="13" customFormat="1">
      <c r="A153" s="13"/>
      <c r="B153" s="249"/>
      <c r="C153" s="250"/>
      <c r="D153" s="251" t="s">
        <v>154</v>
      </c>
      <c r="E153" s="252" t="s">
        <v>1</v>
      </c>
      <c r="F153" s="253" t="s">
        <v>1033</v>
      </c>
      <c r="G153" s="250"/>
      <c r="H153" s="254">
        <v>52.802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154</v>
      </c>
      <c r="AU153" s="260" t="s">
        <v>91</v>
      </c>
      <c r="AV153" s="13" t="s">
        <v>91</v>
      </c>
      <c r="AW153" s="13" t="s">
        <v>36</v>
      </c>
      <c r="AX153" s="13" t="s">
        <v>82</v>
      </c>
      <c r="AY153" s="260" t="s">
        <v>146</v>
      </c>
    </row>
    <row r="154" s="14" customFormat="1">
      <c r="A154" s="14"/>
      <c r="B154" s="261"/>
      <c r="C154" s="262"/>
      <c r="D154" s="251" t="s">
        <v>154</v>
      </c>
      <c r="E154" s="263" t="s">
        <v>943</v>
      </c>
      <c r="F154" s="264" t="s">
        <v>157</v>
      </c>
      <c r="G154" s="262"/>
      <c r="H154" s="265">
        <v>436.51400000000001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154</v>
      </c>
      <c r="AU154" s="271" t="s">
        <v>91</v>
      </c>
      <c r="AV154" s="14" t="s">
        <v>152</v>
      </c>
      <c r="AW154" s="14" t="s">
        <v>36</v>
      </c>
      <c r="AX154" s="14" t="s">
        <v>82</v>
      </c>
      <c r="AY154" s="271" t="s">
        <v>146</v>
      </c>
    </row>
    <row r="155" s="15" customFormat="1">
      <c r="A155" s="15"/>
      <c r="B155" s="291"/>
      <c r="C155" s="292"/>
      <c r="D155" s="251" t="s">
        <v>154</v>
      </c>
      <c r="E155" s="293" t="s">
        <v>1</v>
      </c>
      <c r="F155" s="294" t="s">
        <v>1034</v>
      </c>
      <c r="G155" s="292"/>
      <c r="H155" s="293" t="s">
        <v>1</v>
      </c>
      <c r="I155" s="295"/>
      <c r="J155" s="292"/>
      <c r="K155" s="292"/>
      <c r="L155" s="296"/>
      <c r="M155" s="297"/>
      <c r="N155" s="298"/>
      <c r="O155" s="298"/>
      <c r="P155" s="298"/>
      <c r="Q155" s="298"/>
      <c r="R155" s="298"/>
      <c r="S155" s="298"/>
      <c r="T155" s="299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300" t="s">
        <v>154</v>
      </c>
      <c r="AU155" s="300" t="s">
        <v>91</v>
      </c>
      <c r="AV155" s="15" t="s">
        <v>14</v>
      </c>
      <c r="AW155" s="15" t="s">
        <v>36</v>
      </c>
      <c r="AX155" s="15" t="s">
        <v>82</v>
      </c>
      <c r="AY155" s="300" t="s">
        <v>146</v>
      </c>
    </row>
    <row r="156" s="13" customFormat="1">
      <c r="A156" s="13"/>
      <c r="B156" s="249"/>
      <c r="C156" s="250"/>
      <c r="D156" s="251" t="s">
        <v>154</v>
      </c>
      <c r="E156" s="252" t="s">
        <v>1</v>
      </c>
      <c r="F156" s="253" t="s">
        <v>1035</v>
      </c>
      <c r="G156" s="250"/>
      <c r="H156" s="254">
        <v>44.063000000000002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154</v>
      </c>
      <c r="AU156" s="260" t="s">
        <v>91</v>
      </c>
      <c r="AV156" s="13" t="s">
        <v>91</v>
      </c>
      <c r="AW156" s="13" t="s">
        <v>36</v>
      </c>
      <c r="AX156" s="13" t="s">
        <v>82</v>
      </c>
      <c r="AY156" s="260" t="s">
        <v>146</v>
      </c>
    </row>
    <row r="157" s="14" customFormat="1">
      <c r="A157" s="14"/>
      <c r="B157" s="261"/>
      <c r="C157" s="262"/>
      <c r="D157" s="251" t="s">
        <v>154</v>
      </c>
      <c r="E157" s="263" t="s">
        <v>921</v>
      </c>
      <c r="F157" s="264" t="s">
        <v>157</v>
      </c>
      <c r="G157" s="262"/>
      <c r="H157" s="265">
        <v>44.063000000000002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154</v>
      </c>
      <c r="AU157" s="271" t="s">
        <v>91</v>
      </c>
      <c r="AV157" s="14" t="s">
        <v>152</v>
      </c>
      <c r="AW157" s="14" t="s">
        <v>36</v>
      </c>
      <c r="AX157" s="14" t="s">
        <v>82</v>
      </c>
      <c r="AY157" s="271" t="s">
        <v>146</v>
      </c>
    </row>
    <row r="158" s="13" customFormat="1">
      <c r="A158" s="13"/>
      <c r="B158" s="249"/>
      <c r="C158" s="250"/>
      <c r="D158" s="251" t="s">
        <v>154</v>
      </c>
      <c r="E158" s="252" t="s">
        <v>949</v>
      </c>
      <c r="F158" s="253" t="s">
        <v>1036</v>
      </c>
      <c r="G158" s="250"/>
      <c r="H158" s="254">
        <v>34.920999999999999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154</v>
      </c>
      <c r="AU158" s="260" t="s">
        <v>91</v>
      </c>
      <c r="AV158" s="13" t="s">
        <v>91</v>
      </c>
      <c r="AW158" s="13" t="s">
        <v>36</v>
      </c>
      <c r="AX158" s="13" t="s">
        <v>82</v>
      </c>
      <c r="AY158" s="260" t="s">
        <v>146</v>
      </c>
    </row>
    <row r="159" s="13" customFormat="1">
      <c r="A159" s="13"/>
      <c r="B159" s="249"/>
      <c r="C159" s="250"/>
      <c r="D159" s="251" t="s">
        <v>154</v>
      </c>
      <c r="E159" s="252" t="s">
        <v>946</v>
      </c>
      <c r="F159" s="253" t="s">
        <v>1037</v>
      </c>
      <c r="G159" s="250"/>
      <c r="H159" s="254">
        <v>8.7300000000000004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154</v>
      </c>
      <c r="AU159" s="260" t="s">
        <v>91</v>
      </c>
      <c r="AV159" s="13" t="s">
        <v>91</v>
      </c>
      <c r="AW159" s="13" t="s">
        <v>36</v>
      </c>
      <c r="AX159" s="13" t="s">
        <v>82</v>
      </c>
      <c r="AY159" s="260" t="s">
        <v>146</v>
      </c>
    </row>
    <row r="160" s="13" customFormat="1">
      <c r="A160" s="13"/>
      <c r="B160" s="249"/>
      <c r="C160" s="250"/>
      <c r="D160" s="251" t="s">
        <v>154</v>
      </c>
      <c r="E160" s="252" t="s">
        <v>955</v>
      </c>
      <c r="F160" s="253" t="s">
        <v>1038</v>
      </c>
      <c r="G160" s="250"/>
      <c r="H160" s="254">
        <v>209.52699999999999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154</v>
      </c>
      <c r="AU160" s="260" t="s">
        <v>91</v>
      </c>
      <c r="AV160" s="13" t="s">
        <v>91</v>
      </c>
      <c r="AW160" s="13" t="s">
        <v>36</v>
      </c>
      <c r="AX160" s="13" t="s">
        <v>82</v>
      </c>
      <c r="AY160" s="260" t="s">
        <v>146</v>
      </c>
    </row>
    <row r="161" s="13" customFormat="1">
      <c r="A161" s="13"/>
      <c r="B161" s="249"/>
      <c r="C161" s="250"/>
      <c r="D161" s="251" t="s">
        <v>154</v>
      </c>
      <c r="E161" s="252" t="s">
        <v>952</v>
      </c>
      <c r="F161" s="253" t="s">
        <v>1039</v>
      </c>
      <c r="G161" s="250"/>
      <c r="H161" s="254">
        <v>52.381999999999998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154</v>
      </c>
      <c r="AU161" s="260" t="s">
        <v>91</v>
      </c>
      <c r="AV161" s="13" t="s">
        <v>91</v>
      </c>
      <c r="AW161" s="13" t="s">
        <v>36</v>
      </c>
      <c r="AX161" s="13" t="s">
        <v>82</v>
      </c>
      <c r="AY161" s="260" t="s">
        <v>146</v>
      </c>
    </row>
    <row r="162" s="13" customFormat="1">
      <c r="A162" s="13"/>
      <c r="B162" s="249"/>
      <c r="C162" s="250"/>
      <c r="D162" s="251" t="s">
        <v>154</v>
      </c>
      <c r="E162" s="252" t="s">
        <v>961</v>
      </c>
      <c r="F162" s="253" t="s">
        <v>1040</v>
      </c>
      <c r="G162" s="250"/>
      <c r="H162" s="254">
        <v>104.76300000000001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154</v>
      </c>
      <c r="AU162" s="260" t="s">
        <v>91</v>
      </c>
      <c r="AV162" s="13" t="s">
        <v>91</v>
      </c>
      <c r="AW162" s="13" t="s">
        <v>36</v>
      </c>
      <c r="AX162" s="13" t="s">
        <v>82</v>
      </c>
      <c r="AY162" s="260" t="s">
        <v>146</v>
      </c>
    </row>
    <row r="163" s="13" customFormat="1">
      <c r="A163" s="13"/>
      <c r="B163" s="249"/>
      <c r="C163" s="250"/>
      <c r="D163" s="251" t="s">
        <v>154</v>
      </c>
      <c r="E163" s="252" t="s">
        <v>958</v>
      </c>
      <c r="F163" s="253" t="s">
        <v>1041</v>
      </c>
      <c r="G163" s="250"/>
      <c r="H163" s="254">
        <v>26.190999999999999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154</v>
      </c>
      <c r="AU163" s="260" t="s">
        <v>91</v>
      </c>
      <c r="AV163" s="13" t="s">
        <v>91</v>
      </c>
      <c r="AW163" s="13" t="s">
        <v>36</v>
      </c>
      <c r="AX163" s="13" t="s">
        <v>82</v>
      </c>
      <c r="AY163" s="260" t="s">
        <v>146</v>
      </c>
    </row>
    <row r="164" s="13" customFormat="1">
      <c r="A164" s="13"/>
      <c r="B164" s="249"/>
      <c r="C164" s="250"/>
      <c r="D164" s="251" t="s">
        <v>154</v>
      </c>
      <c r="E164" s="252" t="s">
        <v>927</v>
      </c>
      <c r="F164" s="253" t="s">
        <v>1042</v>
      </c>
      <c r="G164" s="250"/>
      <c r="H164" s="254">
        <v>3.5249999999999999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154</v>
      </c>
      <c r="AU164" s="260" t="s">
        <v>91</v>
      </c>
      <c r="AV164" s="13" t="s">
        <v>91</v>
      </c>
      <c r="AW164" s="13" t="s">
        <v>36</v>
      </c>
      <c r="AX164" s="13" t="s">
        <v>82</v>
      </c>
      <c r="AY164" s="260" t="s">
        <v>146</v>
      </c>
    </row>
    <row r="165" s="13" customFormat="1">
      <c r="A165" s="13"/>
      <c r="B165" s="249"/>
      <c r="C165" s="250"/>
      <c r="D165" s="251" t="s">
        <v>154</v>
      </c>
      <c r="E165" s="252" t="s">
        <v>924</v>
      </c>
      <c r="F165" s="253" t="s">
        <v>1043</v>
      </c>
      <c r="G165" s="250"/>
      <c r="H165" s="254">
        <v>0.88100000000000001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154</v>
      </c>
      <c r="AU165" s="260" t="s">
        <v>91</v>
      </c>
      <c r="AV165" s="13" t="s">
        <v>91</v>
      </c>
      <c r="AW165" s="13" t="s">
        <v>36</v>
      </c>
      <c r="AX165" s="13" t="s">
        <v>82</v>
      </c>
      <c r="AY165" s="260" t="s">
        <v>146</v>
      </c>
    </row>
    <row r="166" s="13" customFormat="1">
      <c r="A166" s="13"/>
      <c r="B166" s="249"/>
      <c r="C166" s="250"/>
      <c r="D166" s="251" t="s">
        <v>154</v>
      </c>
      <c r="E166" s="252" t="s">
        <v>934</v>
      </c>
      <c r="F166" s="253" t="s">
        <v>1044</v>
      </c>
      <c r="G166" s="250"/>
      <c r="H166" s="254">
        <v>21.149999999999999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154</v>
      </c>
      <c r="AU166" s="260" t="s">
        <v>91</v>
      </c>
      <c r="AV166" s="13" t="s">
        <v>91</v>
      </c>
      <c r="AW166" s="13" t="s">
        <v>36</v>
      </c>
      <c r="AX166" s="13" t="s">
        <v>82</v>
      </c>
      <c r="AY166" s="260" t="s">
        <v>146</v>
      </c>
    </row>
    <row r="167" s="13" customFormat="1">
      <c r="A167" s="13"/>
      <c r="B167" s="249"/>
      <c r="C167" s="250"/>
      <c r="D167" s="251" t="s">
        <v>154</v>
      </c>
      <c r="E167" s="252" t="s">
        <v>931</v>
      </c>
      <c r="F167" s="253" t="s">
        <v>1045</v>
      </c>
      <c r="G167" s="250"/>
      <c r="H167" s="254">
        <v>5.2880000000000003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154</v>
      </c>
      <c r="AU167" s="260" t="s">
        <v>91</v>
      </c>
      <c r="AV167" s="13" t="s">
        <v>91</v>
      </c>
      <c r="AW167" s="13" t="s">
        <v>36</v>
      </c>
      <c r="AX167" s="13" t="s">
        <v>82</v>
      </c>
      <c r="AY167" s="260" t="s">
        <v>146</v>
      </c>
    </row>
    <row r="168" s="13" customFormat="1">
      <c r="A168" s="13"/>
      <c r="B168" s="249"/>
      <c r="C168" s="250"/>
      <c r="D168" s="251" t="s">
        <v>154</v>
      </c>
      <c r="E168" s="252" t="s">
        <v>940</v>
      </c>
      <c r="F168" s="253" t="s">
        <v>1046</v>
      </c>
      <c r="G168" s="250"/>
      <c r="H168" s="254">
        <v>10.574999999999999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154</v>
      </c>
      <c r="AU168" s="260" t="s">
        <v>91</v>
      </c>
      <c r="AV168" s="13" t="s">
        <v>91</v>
      </c>
      <c r="AW168" s="13" t="s">
        <v>36</v>
      </c>
      <c r="AX168" s="13" t="s">
        <v>82</v>
      </c>
      <c r="AY168" s="260" t="s">
        <v>146</v>
      </c>
    </row>
    <row r="169" s="13" customFormat="1">
      <c r="A169" s="13"/>
      <c r="B169" s="249"/>
      <c r="C169" s="250"/>
      <c r="D169" s="251" t="s">
        <v>154</v>
      </c>
      <c r="E169" s="252" t="s">
        <v>937</v>
      </c>
      <c r="F169" s="253" t="s">
        <v>1047</v>
      </c>
      <c r="G169" s="250"/>
      <c r="H169" s="254">
        <v>2.6440000000000001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154</v>
      </c>
      <c r="AU169" s="260" t="s">
        <v>91</v>
      </c>
      <c r="AV169" s="13" t="s">
        <v>91</v>
      </c>
      <c r="AW169" s="13" t="s">
        <v>36</v>
      </c>
      <c r="AX169" s="13" t="s">
        <v>82</v>
      </c>
      <c r="AY169" s="260" t="s">
        <v>146</v>
      </c>
    </row>
    <row r="170" s="14" customFormat="1">
      <c r="A170" s="14"/>
      <c r="B170" s="261"/>
      <c r="C170" s="262"/>
      <c r="D170" s="251" t="s">
        <v>154</v>
      </c>
      <c r="E170" s="263" t="s">
        <v>1</v>
      </c>
      <c r="F170" s="264" t="s">
        <v>157</v>
      </c>
      <c r="G170" s="262"/>
      <c r="H170" s="265">
        <v>480.577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154</v>
      </c>
      <c r="AU170" s="271" t="s">
        <v>91</v>
      </c>
      <c r="AV170" s="14" t="s">
        <v>152</v>
      </c>
      <c r="AW170" s="14" t="s">
        <v>36</v>
      </c>
      <c r="AX170" s="14" t="s">
        <v>82</v>
      </c>
      <c r="AY170" s="271" t="s">
        <v>146</v>
      </c>
    </row>
    <row r="171" s="13" customFormat="1">
      <c r="A171" s="13"/>
      <c r="B171" s="249"/>
      <c r="C171" s="250"/>
      <c r="D171" s="251" t="s">
        <v>154</v>
      </c>
      <c r="E171" s="252" t="s">
        <v>1</v>
      </c>
      <c r="F171" s="253" t="s">
        <v>1048</v>
      </c>
      <c r="G171" s="250"/>
      <c r="H171" s="254">
        <v>230.67699999999999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154</v>
      </c>
      <c r="AU171" s="260" t="s">
        <v>91</v>
      </c>
      <c r="AV171" s="13" t="s">
        <v>91</v>
      </c>
      <c r="AW171" s="13" t="s">
        <v>36</v>
      </c>
      <c r="AX171" s="13" t="s">
        <v>82</v>
      </c>
      <c r="AY171" s="260" t="s">
        <v>146</v>
      </c>
    </row>
    <row r="172" s="14" customFormat="1">
      <c r="A172" s="14"/>
      <c r="B172" s="261"/>
      <c r="C172" s="262"/>
      <c r="D172" s="251" t="s">
        <v>154</v>
      </c>
      <c r="E172" s="263" t="s">
        <v>1</v>
      </c>
      <c r="F172" s="264" t="s">
        <v>157</v>
      </c>
      <c r="G172" s="262"/>
      <c r="H172" s="265">
        <v>230.67699999999999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154</v>
      </c>
      <c r="AU172" s="271" t="s">
        <v>91</v>
      </c>
      <c r="AV172" s="14" t="s">
        <v>152</v>
      </c>
      <c r="AW172" s="14" t="s">
        <v>36</v>
      </c>
      <c r="AX172" s="14" t="s">
        <v>14</v>
      </c>
      <c r="AY172" s="271" t="s">
        <v>146</v>
      </c>
    </row>
    <row r="173" s="2" customFormat="1" ht="36" customHeight="1">
      <c r="A173" s="38"/>
      <c r="B173" s="39"/>
      <c r="C173" s="236" t="s">
        <v>185</v>
      </c>
      <c r="D173" s="236" t="s">
        <v>148</v>
      </c>
      <c r="E173" s="237" t="s">
        <v>1049</v>
      </c>
      <c r="F173" s="238" t="s">
        <v>1050</v>
      </c>
      <c r="G173" s="239" t="s">
        <v>115</v>
      </c>
      <c r="H173" s="240">
        <v>3.5249999999999999</v>
      </c>
      <c r="I173" s="241"/>
      <c r="J173" s="242">
        <f>ROUND(I173*H173,2)</f>
        <v>0</v>
      </c>
      <c r="K173" s="238" t="s">
        <v>151</v>
      </c>
      <c r="L173" s="44"/>
      <c r="M173" s="243" t="s">
        <v>1</v>
      </c>
      <c r="N173" s="244" t="s">
        <v>47</v>
      </c>
      <c r="O173" s="91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7" t="s">
        <v>152</v>
      </c>
      <c r="AT173" s="247" t="s">
        <v>148</v>
      </c>
      <c r="AU173" s="247" t="s">
        <v>91</v>
      </c>
      <c r="AY173" s="17" t="s">
        <v>146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7" t="s">
        <v>14</v>
      </c>
      <c r="BK173" s="248">
        <f>ROUND(I173*H173,2)</f>
        <v>0</v>
      </c>
      <c r="BL173" s="17" t="s">
        <v>152</v>
      </c>
      <c r="BM173" s="247" t="s">
        <v>1051</v>
      </c>
    </row>
    <row r="174" s="13" customFormat="1">
      <c r="A174" s="13"/>
      <c r="B174" s="249"/>
      <c r="C174" s="250"/>
      <c r="D174" s="251" t="s">
        <v>154</v>
      </c>
      <c r="E174" s="252" t="s">
        <v>1</v>
      </c>
      <c r="F174" s="253" t="s">
        <v>927</v>
      </c>
      <c r="G174" s="250"/>
      <c r="H174" s="254">
        <v>3.5249999999999999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154</v>
      </c>
      <c r="AU174" s="260" t="s">
        <v>91</v>
      </c>
      <c r="AV174" s="13" t="s">
        <v>91</v>
      </c>
      <c r="AW174" s="13" t="s">
        <v>36</v>
      </c>
      <c r="AX174" s="13" t="s">
        <v>82</v>
      </c>
      <c r="AY174" s="260" t="s">
        <v>146</v>
      </c>
    </row>
    <row r="175" s="14" customFormat="1">
      <c r="A175" s="14"/>
      <c r="B175" s="261"/>
      <c r="C175" s="262"/>
      <c r="D175" s="251" t="s">
        <v>154</v>
      </c>
      <c r="E175" s="263" t="s">
        <v>1</v>
      </c>
      <c r="F175" s="264" t="s">
        <v>157</v>
      </c>
      <c r="G175" s="262"/>
      <c r="H175" s="265">
        <v>3.5249999999999999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154</v>
      </c>
      <c r="AU175" s="271" t="s">
        <v>91</v>
      </c>
      <c r="AV175" s="14" t="s">
        <v>152</v>
      </c>
      <c r="AW175" s="14" t="s">
        <v>36</v>
      </c>
      <c r="AX175" s="14" t="s">
        <v>14</v>
      </c>
      <c r="AY175" s="271" t="s">
        <v>146</v>
      </c>
    </row>
    <row r="176" s="2" customFormat="1" ht="36" customHeight="1">
      <c r="A176" s="38"/>
      <c r="B176" s="39"/>
      <c r="C176" s="236" t="s">
        <v>190</v>
      </c>
      <c r="D176" s="236" t="s">
        <v>148</v>
      </c>
      <c r="E176" s="237" t="s">
        <v>1052</v>
      </c>
      <c r="F176" s="238" t="s">
        <v>1053</v>
      </c>
      <c r="G176" s="239" t="s">
        <v>115</v>
      </c>
      <c r="H176" s="240">
        <v>1.7629999999999999</v>
      </c>
      <c r="I176" s="241"/>
      <c r="J176" s="242">
        <f>ROUND(I176*H176,2)</f>
        <v>0</v>
      </c>
      <c r="K176" s="238" t="s">
        <v>151</v>
      </c>
      <c r="L176" s="44"/>
      <c r="M176" s="243" t="s">
        <v>1</v>
      </c>
      <c r="N176" s="244" t="s">
        <v>47</v>
      </c>
      <c r="O176" s="91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7" t="s">
        <v>152</v>
      </c>
      <c r="AT176" s="247" t="s">
        <v>148</v>
      </c>
      <c r="AU176" s="247" t="s">
        <v>91</v>
      </c>
      <c r="AY176" s="17" t="s">
        <v>146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7" t="s">
        <v>14</v>
      </c>
      <c r="BK176" s="248">
        <f>ROUND(I176*H176,2)</f>
        <v>0</v>
      </c>
      <c r="BL176" s="17" t="s">
        <v>152</v>
      </c>
      <c r="BM176" s="247" t="s">
        <v>1054</v>
      </c>
    </row>
    <row r="177" s="13" customFormat="1">
      <c r="A177" s="13"/>
      <c r="B177" s="249"/>
      <c r="C177" s="250"/>
      <c r="D177" s="251" t="s">
        <v>154</v>
      </c>
      <c r="E177" s="252" t="s">
        <v>1</v>
      </c>
      <c r="F177" s="253" t="s">
        <v>1055</v>
      </c>
      <c r="G177" s="250"/>
      <c r="H177" s="254">
        <v>1.7629999999999999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154</v>
      </c>
      <c r="AU177" s="260" t="s">
        <v>91</v>
      </c>
      <c r="AV177" s="13" t="s">
        <v>91</v>
      </c>
      <c r="AW177" s="13" t="s">
        <v>36</v>
      </c>
      <c r="AX177" s="13" t="s">
        <v>82</v>
      </c>
      <c r="AY177" s="260" t="s">
        <v>146</v>
      </c>
    </row>
    <row r="178" s="14" customFormat="1">
      <c r="A178" s="14"/>
      <c r="B178" s="261"/>
      <c r="C178" s="262"/>
      <c r="D178" s="251" t="s">
        <v>154</v>
      </c>
      <c r="E178" s="263" t="s">
        <v>1</v>
      </c>
      <c r="F178" s="264" t="s">
        <v>157</v>
      </c>
      <c r="G178" s="262"/>
      <c r="H178" s="265">
        <v>1.7629999999999999</v>
      </c>
      <c r="I178" s="266"/>
      <c r="J178" s="262"/>
      <c r="K178" s="262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154</v>
      </c>
      <c r="AU178" s="271" t="s">
        <v>91</v>
      </c>
      <c r="AV178" s="14" t="s">
        <v>152</v>
      </c>
      <c r="AW178" s="14" t="s">
        <v>36</v>
      </c>
      <c r="AX178" s="14" t="s">
        <v>14</v>
      </c>
      <c r="AY178" s="271" t="s">
        <v>146</v>
      </c>
    </row>
    <row r="179" s="2" customFormat="1" ht="48" customHeight="1">
      <c r="A179" s="38"/>
      <c r="B179" s="39"/>
      <c r="C179" s="236" t="s">
        <v>197</v>
      </c>
      <c r="D179" s="236" t="s">
        <v>148</v>
      </c>
      <c r="E179" s="237" t="s">
        <v>1056</v>
      </c>
      <c r="F179" s="238" t="s">
        <v>1057</v>
      </c>
      <c r="G179" s="239" t="s">
        <v>115</v>
      </c>
      <c r="H179" s="240">
        <v>0.88100000000000001</v>
      </c>
      <c r="I179" s="241"/>
      <c r="J179" s="242">
        <f>ROUND(I179*H179,2)</f>
        <v>0</v>
      </c>
      <c r="K179" s="238" t="s">
        <v>151</v>
      </c>
      <c r="L179" s="44"/>
      <c r="M179" s="243" t="s">
        <v>1</v>
      </c>
      <c r="N179" s="244" t="s">
        <v>47</v>
      </c>
      <c r="O179" s="91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7" t="s">
        <v>152</v>
      </c>
      <c r="AT179" s="247" t="s">
        <v>148</v>
      </c>
      <c r="AU179" s="247" t="s">
        <v>91</v>
      </c>
      <c r="AY179" s="17" t="s">
        <v>146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7" t="s">
        <v>14</v>
      </c>
      <c r="BK179" s="248">
        <f>ROUND(I179*H179,2)</f>
        <v>0</v>
      </c>
      <c r="BL179" s="17" t="s">
        <v>152</v>
      </c>
      <c r="BM179" s="247" t="s">
        <v>1058</v>
      </c>
    </row>
    <row r="180" s="13" customFormat="1">
      <c r="A180" s="13"/>
      <c r="B180" s="249"/>
      <c r="C180" s="250"/>
      <c r="D180" s="251" t="s">
        <v>154</v>
      </c>
      <c r="E180" s="252" t="s">
        <v>1</v>
      </c>
      <c r="F180" s="253" t="s">
        <v>924</v>
      </c>
      <c r="G180" s="250"/>
      <c r="H180" s="254">
        <v>0.88100000000000001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154</v>
      </c>
      <c r="AU180" s="260" t="s">
        <v>91</v>
      </c>
      <c r="AV180" s="13" t="s">
        <v>91</v>
      </c>
      <c r="AW180" s="13" t="s">
        <v>36</v>
      </c>
      <c r="AX180" s="13" t="s">
        <v>82</v>
      </c>
      <c r="AY180" s="260" t="s">
        <v>146</v>
      </c>
    </row>
    <row r="181" s="14" customFormat="1">
      <c r="A181" s="14"/>
      <c r="B181" s="261"/>
      <c r="C181" s="262"/>
      <c r="D181" s="251" t="s">
        <v>154</v>
      </c>
      <c r="E181" s="263" t="s">
        <v>1</v>
      </c>
      <c r="F181" s="264" t="s">
        <v>157</v>
      </c>
      <c r="G181" s="262"/>
      <c r="H181" s="265">
        <v>0.88100000000000001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1" t="s">
        <v>154</v>
      </c>
      <c r="AU181" s="271" t="s">
        <v>91</v>
      </c>
      <c r="AV181" s="14" t="s">
        <v>152</v>
      </c>
      <c r="AW181" s="14" t="s">
        <v>36</v>
      </c>
      <c r="AX181" s="14" t="s">
        <v>14</v>
      </c>
      <c r="AY181" s="271" t="s">
        <v>146</v>
      </c>
    </row>
    <row r="182" s="2" customFormat="1" ht="48" customHeight="1">
      <c r="A182" s="38"/>
      <c r="B182" s="39"/>
      <c r="C182" s="236" t="s">
        <v>202</v>
      </c>
      <c r="D182" s="236" t="s">
        <v>148</v>
      </c>
      <c r="E182" s="237" t="s">
        <v>1059</v>
      </c>
      <c r="F182" s="238" t="s">
        <v>1060</v>
      </c>
      <c r="G182" s="239" t="s">
        <v>115</v>
      </c>
      <c r="H182" s="240">
        <v>0.441</v>
      </c>
      <c r="I182" s="241"/>
      <c r="J182" s="242">
        <f>ROUND(I182*H182,2)</f>
        <v>0</v>
      </c>
      <c r="K182" s="238" t="s">
        <v>151</v>
      </c>
      <c r="L182" s="44"/>
      <c r="M182" s="243" t="s">
        <v>1</v>
      </c>
      <c r="N182" s="244" t="s">
        <v>47</v>
      </c>
      <c r="O182" s="91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7" t="s">
        <v>152</v>
      </c>
      <c r="AT182" s="247" t="s">
        <v>148</v>
      </c>
      <c r="AU182" s="247" t="s">
        <v>91</v>
      </c>
      <c r="AY182" s="17" t="s">
        <v>146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7" t="s">
        <v>14</v>
      </c>
      <c r="BK182" s="248">
        <f>ROUND(I182*H182,2)</f>
        <v>0</v>
      </c>
      <c r="BL182" s="17" t="s">
        <v>152</v>
      </c>
      <c r="BM182" s="247" t="s">
        <v>1061</v>
      </c>
    </row>
    <row r="183" s="13" customFormat="1">
      <c r="A183" s="13"/>
      <c r="B183" s="249"/>
      <c r="C183" s="250"/>
      <c r="D183" s="251" t="s">
        <v>154</v>
      </c>
      <c r="E183" s="252" t="s">
        <v>1</v>
      </c>
      <c r="F183" s="253" t="s">
        <v>1062</v>
      </c>
      <c r="G183" s="250"/>
      <c r="H183" s="254">
        <v>0.441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154</v>
      </c>
      <c r="AU183" s="260" t="s">
        <v>91</v>
      </c>
      <c r="AV183" s="13" t="s">
        <v>91</v>
      </c>
      <c r="AW183" s="13" t="s">
        <v>36</v>
      </c>
      <c r="AX183" s="13" t="s">
        <v>82</v>
      </c>
      <c r="AY183" s="260" t="s">
        <v>146</v>
      </c>
    </row>
    <row r="184" s="14" customFormat="1">
      <c r="A184" s="14"/>
      <c r="B184" s="261"/>
      <c r="C184" s="262"/>
      <c r="D184" s="251" t="s">
        <v>154</v>
      </c>
      <c r="E184" s="263" t="s">
        <v>1</v>
      </c>
      <c r="F184" s="264" t="s">
        <v>157</v>
      </c>
      <c r="G184" s="262"/>
      <c r="H184" s="265">
        <v>0.441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1" t="s">
        <v>154</v>
      </c>
      <c r="AU184" s="271" t="s">
        <v>91</v>
      </c>
      <c r="AV184" s="14" t="s">
        <v>152</v>
      </c>
      <c r="AW184" s="14" t="s">
        <v>36</v>
      </c>
      <c r="AX184" s="14" t="s">
        <v>14</v>
      </c>
      <c r="AY184" s="271" t="s">
        <v>146</v>
      </c>
    </row>
    <row r="185" s="2" customFormat="1" ht="36" customHeight="1">
      <c r="A185" s="38"/>
      <c r="B185" s="39"/>
      <c r="C185" s="236" t="s">
        <v>207</v>
      </c>
      <c r="D185" s="236" t="s">
        <v>148</v>
      </c>
      <c r="E185" s="237" t="s">
        <v>1063</v>
      </c>
      <c r="F185" s="238" t="s">
        <v>1064</v>
      </c>
      <c r="G185" s="239" t="s">
        <v>115</v>
      </c>
      <c r="H185" s="240">
        <v>21.149999999999999</v>
      </c>
      <c r="I185" s="241"/>
      <c r="J185" s="242">
        <f>ROUND(I185*H185,2)</f>
        <v>0</v>
      </c>
      <c r="K185" s="238" t="s">
        <v>151</v>
      </c>
      <c r="L185" s="44"/>
      <c r="M185" s="243" t="s">
        <v>1</v>
      </c>
      <c r="N185" s="244" t="s">
        <v>47</v>
      </c>
      <c r="O185" s="91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7" t="s">
        <v>152</v>
      </c>
      <c r="AT185" s="247" t="s">
        <v>148</v>
      </c>
      <c r="AU185" s="247" t="s">
        <v>91</v>
      </c>
      <c r="AY185" s="17" t="s">
        <v>146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7" t="s">
        <v>14</v>
      </c>
      <c r="BK185" s="248">
        <f>ROUND(I185*H185,2)</f>
        <v>0</v>
      </c>
      <c r="BL185" s="17" t="s">
        <v>152</v>
      </c>
      <c r="BM185" s="247" t="s">
        <v>1065</v>
      </c>
    </row>
    <row r="186" s="13" customFormat="1">
      <c r="A186" s="13"/>
      <c r="B186" s="249"/>
      <c r="C186" s="250"/>
      <c r="D186" s="251" t="s">
        <v>154</v>
      </c>
      <c r="E186" s="252" t="s">
        <v>1</v>
      </c>
      <c r="F186" s="253" t="s">
        <v>934</v>
      </c>
      <c r="G186" s="250"/>
      <c r="H186" s="254">
        <v>21.149999999999999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154</v>
      </c>
      <c r="AU186" s="260" t="s">
        <v>91</v>
      </c>
      <c r="AV186" s="13" t="s">
        <v>91</v>
      </c>
      <c r="AW186" s="13" t="s">
        <v>36</v>
      </c>
      <c r="AX186" s="13" t="s">
        <v>82</v>
      </c>
      <c r="AY186" s="260" t="s">
        <v>146</v>
      </c>
    </row>
    <row r="187" s="14" customFormat="1">
      <c r="A187" s="14"/>
      <c r="B187" s="261"/>
      <c r="C187" s="262"/>
      <c r="D187" s="251" t="s">
        <v>154</v>
      </c>
      <c r="E187" s="263" t="s">
        <v>1</v>
      </c>
      <c r="F187" s="264" t="s">
        <v>157</v>
      </c>
      <c r="G187" s="262"/>
      <c r="H187" s="265">
        <v>21.149999999999999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1" t="s">
        <v>154</v>
      </c>
      <c r="AU187" s="271" t="s">
        <v>91</v>
      </c>
      <c r="AV187" s="14" t="s">
        <v>152</v>
      </c>
      <c r="AW187" s="14" t="s">
        <v>36</v>
      </c>
      <c r="AX187" s="14" t="s">
        <v>14</v>
      </c>
      <c r="AY187" s="271" t="s">
        <v>146</v>
      </c>
    </row>
    <row r="188" s="2" customFormat="1" ht="36" customHeight="1">
      <c r="A188" s="38"/>
      <c r="B188" s="39"/>
      <c r="C188" s="236" t="s">
        <v>215</v>
      </c>
      <c r="D188" s="236" t="s">
        <v>148</v>
      </c>
      <c r="E188" s="237" t="s">
        <v>1066</v>
      </c>
      <c r="F188" s="238" t="s">
        <v>1067</v>
      </c>
      <c r="G188" s="239" t="s">
        <v>115</v>
      </c>
      <c r="H188" s="240">
        <v>10.574999999999999</v>
      </c>
      <c r="I188" s="241"/>
      <c r="J188" s="242">
        <f>ROUND(I188*H188,2)</f>
        <v>0</v>
      </c>
      <c r="K188" s="238" t="s">
        <v>151</v>
      </c>
      <c r="L188" s="44"/>
      <c r="M188" s="243" t="s">
        <v>1</v>
      </c>
      <c r="N188" s="244" t="s">
        <v>47</v>
      </c>
      <c r="O188" s="91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7" t="s">
        <v>152</v>
      </c>
      <c r="AT188" s="247" t="s">
        <v>148</v>
      </c>
      <c r="AU188" s="247" t="s">
        <v>91</v>
      </c>
      <c r="AY188" s="17" t="s">
        <v>146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7" t="s">
        <v>14</v>
      </c>
      <c r="BK188" s="248">
        <f>ROUND(I188*H188,2)</f>
        <v>0</v>
      </c>
      <c r="BL188" s="17" t="s">
        <v>152</v>
      </c>
      <c r="BM188" s="247" t="s">
        <v>1068</v>
      </c>
    </row>
    <row r="189" s="13" customFormat="1">
      <c r="A189" s="13"/>
      <c r="B189" s="249"/>
      <c r="C189" s="250"/>
      <c r="D189" s="251" t="s">
        <v>154</v>
      </c>
      <c r="E189" s="252" t="s">
        <v>1</v>
      </c>
      <c r="F189" s="253" t="s">
        <v>1069</v>
      </c>
      <c r="G189" s="250"/>
      <c r="H189" s="254">
        <v>10.574999999999999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154</v>
      </c>
      <c r="AU189" s="260" t="s">
        <v>91</v>
      </c>
      <c r="AV189" s="13" t="s">
        <v>91</v>
      </c>
      <c r="AW189" s="13" t="s">
        <v>36</v>
      </c>
      <c r="AX189" s="13" t="s">
        <v>82</v>
      </c>
      <c r="AY189" s="260" t="s">
        <v>146</v>
      </c>
    </row>
    <row r="190" s="14" customFormat="1">
      <c r="A190" s="14"/>
      <c r="B190" s="261"/>
      <c r="C190" s="262"/>
      <c r="D190" s="251" t="s">
        <v>154</v>
      </c>
      <c r="E190" s="263" t="s">
        <v>1</v>
      </c>
      <c r="F190" s="264" t="s">
        <v>157</v>
      </c>
      <c r="G190" s="262"/>
      <c r="H190" s="265">
        <v>10.574999999999999</v>
      </c>
      <c r="I190" s="266"/>
      <c r="J190" s="262"/>
      <c r="K190" s="262"/>
      <c r="L190" s="267"/>
      <c r="M190" s="268"/>
      <c r="N190" s="269"/>
      <c r="O190" s="269"/>
      <c r="P190" s="269"/>
      <c r="Q190" s="269"/>
      <c r="R190" s="269"/>
      <c r="S190" s="269"/>
      <c r="T190" s="27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1" t="s">
        <v>154</v>
      </c>
      <c r="AU190" s="271" t="s">
        <v>91</v>
      </c>
      <c r="AV190" s="14" t="s">
        <v>152</v>
      </c>
      <c r="AW190" s="14" t="s">
        <v>36</v>
      </c>
      <c r="AX190" s="14" t="s">
        <v>14</v>
      </c>
      <c r="AY190" s="271" t="s">
        <v>146</v>
      </c>
    </row>
    <row r="191" s="2" customFormat="1" ht="48" customHeight="1">
      <c r="A191" s="38"/>
      <c r="B191" s="39"/>
      <c r="C191" s="236" t="s">
        <v>224</v>
      </c>
      <c r="D191" s="236" t="s">
        <v>148</v>
      </c>
      <c r="E191" s="237" t="s">
        <v>1070</v>
      </c>
      <c r="F191" s="238" t="s">
        <v>1071</v>
      </c>
      <c r="G191" s="239" t="s">
        <v>115</v>
      </c>
      <c r="H191" s="240">
        <v>5.2880000000000003</v>
      </c>
      <c r="I191" s="241"/>
      <c r="J191" s="242">
        <f>ROUND(I191*H191,2)</f>
        <v>0</v>
      </c>
      <c r="K191" s="238" t="s">
        <v>151</v>
      </c>
      <c r="L191" s="44"/>
      <c r="M191" s="243" t="s">
        <v>1</v>
      </c>
      <c r="N191" s="244" t="s">
        <v>47</v>
      </c>
      <c r="O191" s="91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7" t="s">
        <v>152</v>
      </c>
      <c r="AT191" s="247" t="s">
        <v>148</v>
      </c>
      <c r="AU191" s="247" t="s">
        <v>91</v>
      </c>
      <c r="AY191" s="17" t="s">
        <v>146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7" t="s">
        <v>14</v>
      </c>
      <c r="BK191" s="248">
        <f>ROUND(I191*H191,2)</f>
        <v>0</v>
      </c>
      <c r="BL191" s="17" t="s">
        <v>152</v>
      </c>
      <c r="BM191" s="247" t="s">
        <v>1072</v>
      </c>
    </row>
    <row r="192" s="13" customFormat="1">
      <c r="A192" s="13"/>
      <c r="B192" s="249"/>
      <c r="C192" s="250"/>
      <c r="D192" s="251" t="s">
        <v>154</v>
      </c>
      <c r="E192" s="252" t="s">
        <v>1</v>
      </c>
      <c r="F192" s="253" t="s">
        <v>931</v>
      </c>
      <c r="G192" s="250"/>
      <c r="H192" s="254">
        <v>5.2880000000000003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154</v>
      </c>
      <c r="AU192" s="260" t="s">
        <v>91</v>
      </c>
      <c r="AV192" s="13" t="s">
        <v>91</v>
      </c>
      <c r="AW192" s="13" t="s">
        <v>36</v>
      </c>
      <c r="AX192" s="13" t="s">
        <v>82</v>
      </c>
      <c r="AY192" s="260" t="s">
        <v>146</v>
      </c>
    </row>
    <row r="193" s="14" customFormat="1">
      <c r="A193" s="14"/>
      <c r="B193" s="261"/>
      <c r="C193" s="262"/>
      <c r="D193" s="251" t="s">
        <v>154</v>
      </c>
      <c r="E193" s="263" t="s">
        <v>1</v>
      </c>
      <c r="F193" s="264" t="s">
        <v>157</v>
      </c>
      <c r="G193" s="262"/>
      <c r="H193" s="265">
        <v>5.2880000000000003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1" t="s">
        <v>154</v>
      </c>
      <c r="AU193" s="271" t="s">
        <v>91</v>
      </c>
      <c r="AV193" s="14" t="s">
        <v>152</v>
      </c>
      <c r="AW193" s="14" t="s">
        <v>36</v>
      </c>
      <c r="AX193" s="14" t="s">
        <v>14</v>
      </c>
      <c r="AY193" s="271" t="s">
        <v>146</v>
      </c>
    </row>
    <row r="194" s="2" customFormat="1" ht="48" customHeight="1">
      <c r="A194" s="38"/>
      <c r="B194" s="39"/>
      <c r="C194" s="236" t="s">
        <v>8</v>
      </c>
      <c r="D194" s="236" t="s">
        <v>148</v>
      </c>
      <c r="E194" s="237" t="s">
        <v>1073</v>
      </c>
      <c r="F194" s="238" t="s">
        <v>1074</v>
      </c>
      <c r="G194" s="239" t="s">
        <v>115</v>
      </c>
      <c r="H194" s="240">
        <v>2.6440000000000001</v>
      </c>
      <c r="I194" s="241"/>
      <c r="J194" s="242">
        <f>ROUND(I194*H194,2)</f>
        <v>0</v>
      </c>
      <c r="K194" s="238" t="s">
        <v>151</v>
      </c>
      <c r="L194" s="44"/>
      <c r="M194" s="243" t="s">
        <v>1</v>
      </c>
      <c r="N194" s="244" t="s">
        <v>47</v>
      </c>
      <c r="O194" s="91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7" t="s">
        <v>152</v>
      </c>
      <c r="AT194" s="247" t="s">
        <v>148</v>
      </c>
      <c r="AU194" s="247" t="s">
        <v>91</v>
      </c>
      <c r="AY194" s="17" t="s">
        <v>146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7" t="s">
        <v>14</v>
      </c>
      <c r="BK194" s="248">
        <f>ROUND(I194*H194,2)</f>
        <v>0</v>
      </c>
      <c r="BL194" s="17" t="s">
        <v>152</v>
      </c>
      <c r="BM194" s="247" t="s">
        <v>1075</v>
      </c>
    </row>
    <row r="195" s="13" customFormat="1">
      <c r="A195" s="13"/>
      <c r="B195" s="249"/>
      <c r="C195" s="250"/>
      <c r="D195" s="251" t="s">
        <v>154</v>
      </c>
      <c r="E195" s="252" t="s">
        <v>1</v>
      </c>
      <c r="F195" s="253" t="s">
        <v>1076</v>
      </c>
      <c r="G195" s="250"/>
      <c r="H195" s="254">
        <v>2.6440000000000001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154</v>
      </c>
      <c r="AU195" s="260" t="s">
        <v>91</v>
      </c>
      <c r="AV195" s="13" t="s">
        <v>91</v>
      </c>
      <c r="AW195" s="13" t="s">
        <v>36</v>
      </c>
      <c r="AX195" s="13" t="s">
        <v>82</v>
      </c>
      <c r="AY195" s="260" t="s">
        <v>146</v>
      </c>
    </row>
    <row r="196" s="14" customFormat="1">
      <c r="A196" s="14"/>
      <c r="B196" s="261"/>
      <c r="C196" s="262"/>
      <c r="D196" s="251" t="s">
        <v>154</v>
      </c>
      <c r="E196" s="263" t="s">
        <v>1</v>
      </c>
      <c r="F196" s="264" t="s">
        <v>157</v>
      </c>
      <c r="G196" s="262"/>
      <c r="H196" s="265">
        <v>2.6440000000000001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154</v>
      </c>
      <c r="AU196" s="271" t="s">
        <v>91</v>
      </c>
      <c r="AV196" s="14" t="s">
        <v>152</v>
      </c>
      <c r="AW196" s="14" t="s">
        <v>36</v>
      </c>
      <c r="AX196" s="14" t="s">
        <v>14</v>
      </c>
      <c r="AY196" s="271" t="s">
        <v>146</v>
      </c>
    </row>
    <row r="197" s="2" customFormat="1" ht="36" customHeight="1">
      <c r="A197" s="38"/>
      <c r="B197" s="39"/>
      <c r="C197" s="236" t="s">
        <v>218</v>
      </c>
      <c r="D197" s="236" t="s">
        <v>148</v>
      </c>
      <c r="E197" s="237" t="s">
        <v>1077</v>
      </c>
      <c r="F197" s="238" t="s">
        <v>1078</v>
      </c>
      <c r="G197" s="239" t="s">
        <v>115</v>
      </c>
      <c r="H197" s="240">
        <v>10.574999999999999</v>
      </c>
      <c r="I197" s="241"/>
      <c r="J197" s="242">
        <f>ROUND(I197*H197,2)</f>
        <v>0</v>
      </c>
      <c r="K197" s="238" t="s">
        <v>151</v>
      </c>
      <c r="L197" s="44"/>
      <c r="M197" s="243" t="s">
        <v>1</v>
      </c>
      <c r="N197" s="244" t="s">
        <v>47</v>
      </c>
      <c r="O197" s="91"/>
      <c r="P197" s="245">
        <f>O197*H197</f>
        <v>0</v>
      </c>
      <c r="Q197" s="245">
        <v>0.0035047500000000001</v>
      </c>
      <c r="R197" s="245">
        <f>Q197*H197</f>
        <v>0.037062731250000001</v>
      </c>
      <c r="S197" s="245">
        <v>0</v>
      </c>
      <c r="T197" s="24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7" t="s">
        <v>152</v>
      </c>
      <c r="AT197" s="247" t="s">
        <v>148</v>
      </c>
      <c r="AU197" s="247" t="s">
        <v>91</v>
      </c>
      <c r="AY197" s="17" t="s">
        <v>146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7" t="s">
        <v>14</v>
      </c>
      <c r="BK197" s="248">
        <f>ROUND(I197*H197,2)</f>
        <v>0</v>
      </c>
      <c r="BL197" s="17" t="s">
        <v>152</v>
      </c>
      <c r="BM197" s="247" t="s">
        <v>1079</v>
      </c>
    </row>
    <row r="198" s="13" customFormat="1">
      <c r="A198" s="13"/>
      <c r="B198" s="249"/>
      <c r="C198" s="250"/>
      <c r="D198" s="251" t="s">
        <v>154</v>
      </c>
      <c r="E198" s="252" t="s">
        <v>1</v>
      </c>
      <c r="F198" s="253" t="s">
        <v>940</v>
      </c>
      <c r="G198" s="250"/>
      <c r="H198" s="254">
        <v>10.574999999999999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154</v>
      </c>
      <c r="AU198" s="260" t="s">
        <v>91</v>
      </c>
      <c r="AV198" s="13" t="s">
        <v>91</v>
      </c>
      <c r="AW198" s="13" t="s">
        <v>36</v>
      </c>
      <c r="AX198" s="13" t="s">
        <v>82</v>
      </c>
      <c r="AY198" s="260" t="s">
        <v>146</v>
      </c>
    </row>
    <row r="199" s="14" customFormat="1">
      <c r="A199" s="14"/>
      <c r="B199" s="261"/>
      <c r="C199" s="262"/>
      <c r="D199" s="251" t="s">
        <v>154</v>
      </c>
      <c r="E199" s="263" t="s">
        <v>1</v>
      </c>
      <c r="F199" s="264" t="s">
        <v>157</v>
      </c>
      <c r="G199" s="262"/>
      <c r="H199" s="265">
        <v>10.574999999999999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1" t="s">
        <v>154</v>
      </c>
      <c r="AU199" s="271" t="s">
        <v>91</v>
      </c>
      <c r="AV199" s="14" t="s">
        <v>152</v>
      </c>
      <c r="AW199" s="14" t="s">
        <v>36</v>
      </c>
      <c r="AX199" s="14" t="s">
        <v>14</v>
      </c>
      <c r="AY199" s="271" t="s">
        <v>146</v>
      </c>
    </row>
    <row r="200" s="2" customFormat="1" ht="48" customHeight="1">
      <c r="A200" s="38"/>
      <c r="B200" s="39"/>
      <c r="C200" s="236" t="s">
        <v>350</v>
      </c>
      <c r="D200" s="236" t="s">
        <v>148</v>
      </c>
      <c r="E200" s="237" t="s">
        <v>1080</v>
      </c>
      <c r="F200" s="238" t="s">
        <v>1081</v>
      </c>
      <c r="G200" s="239" t="s">
        <v>115</v>
      </c>
      <c r="H200" s="240">
        <v>2.6440000000000001</v>
      </c>
      <c r="I200" s="241"/>
      <c r="J200" s="242">
        <f>ROUND(I200*H200,2)</f>
        <v>0</v>
      </c>
      <c r="K200" s="238" t="s">
        <v>151</v>
      </c>
      <c r="L200" s="44"/>
      <c r="M200" s="243" t="s">
        <v>1</v>
      </c>
      <c r="N200" s="244" t="s">
        <v>47</v>
      </c>
      <c r="O200" s="91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7" t="s">
        <v>152</v>
      </c>
      <c r="AT200" s="247" t="s">
        <v>148</v>
      </c>
      <c r="AU200" s="247" t="s">
        <v>91</v>
      </c>
      <c r="AY200" s="17" t="s">
        <v>146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7" t="s">
        <v>14</v>
      </c>
      <c r="BK200" s="248">
        <f>ROUND(I200*H200,2)</f>
        <v>0</v>
      </c>
      <c r="BL200" s="17" t="s">
        <v>152</v>
      </c>
      <c r="BM200" s="247" t="s">
        <v>1082</v>
      </c>
    </row>
    <row r="201" s="13" customFormat="1">
      <c r="A201" s="13"/>
      <c r="B201" s="249"/>
      <c r="C201" s="250"/>
      <c r="D201" s="251" t="s">
        <v>154</v>
      </c>
      <c r="E201" s="252" t="s">
        <v>1</v>
      </c>
      <c r="F201" s="253" t="s">
        <v>937</v>
      </c>
      <c r="G201" s="250"/>
      <c r="H201" s="254">
        <v>2.6440000000000001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154</v>
      </c>
      <c r="AU201" s="260" t="s">
        <v>91</v>
      </c>
      <c r="AV201" s="13" t="s">
        <v>91</v>
      </c>
      <c r="AW201" s="13" t="s">
        <v>36</v>
      </c>
      <c r="AX201" s="13" t="s">
        <v>82</v>
      </c>
      <c r="AY201" s="260" t="s">
        <v>146</v>
      </c>
    </row>
    <row r="202" s="14" customFormat="1">
      <c r="A202" s="14"/>
      <c r="B202" s="261"/>
      <c r="C202" s="262"/>
      <c r="D202" s="251" t="s">
        <v>154</v>
      </c>
      <c r="E202" s="263" t="s">
        <v>1</v>
      </c>
      <c r="F202" s="264" t="s">
        <v>157</v>
      </c>
      <c r="G202" s="262"/>
      <c r="H202" s="265">
        <v>2.6440000000000001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154</v>
      </c>
      <c r="AU202" s="271" t="s">
        <v>91</v>
      </c>
      <c r="AV202" s="14" t="s">
        <v>152</v>
      </c>
      <c r="AW202" s="14" t="s">
        <v>36</v>
      </c>
      <c r="AX202" s="14" t="s">
        <v>14</v>
      </c>
      <c r="AY202" s="271" t="s">
        <v>146</v>
      </c>
    </row>
    <row r="203" s="2" customFormat="1" ht="36" customHeight="1">
      <c r="A203" s="38"/>
      <c r="B203" s="39"/>
      <c r="C203" s="236" t="s">
        <v>355</v>
      </c>
      <c r="D203" s="236" t="s">
        <v>148</v>
      </c>
      <c r="E203" s="237" t="s">
        <v>1083</v>
      </c>
      <c r="F203" s="238" t="s">
        <v>1084</v>
      </c>
      <c r="G203" s="239" t="s">
        <v>115</v>
      </c>
      <c r="H203" s="240">
        <v>34.920999999999999</v>
      </c>
      <c r="I203" s="241"/>
      <c r="J203" s="242">
        <f>ROUND(I203*H203,2)</f>
        <v>0</v>
      </c>
      <c r="K203" s="238" t="s">
        <v>151</v>
      </c>
      <c r="L203" s="44"/>
      <c r="M203" s="243" t="s">
        <v>1</v>
      </c>
      <c r="N203" s="244" t="s">
        <v>47</v>
      </c>
      <c r="O203" s="91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7" t="s">
        <v>152</v>
      </c>
      <c r="AT203" s="247" t="s">
        <v>148</v>
      </c>
      <c r="AU203" s="247" t="s">
        <v>91</v>
      </c>
      <c r="AY203" s="17" t="s">
        <v>146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7" t="s">
        <v>14</v>
      </c>
      <c r="BK203" s="248">
        <f>ROUND(I203*H203,2)</f>
        <v>0</v>
      </c>
      <c r="BL203" s="17" t="s">
        <v>152</v>
      </c>
      <c r="BM203" s="247" t="s">
        <v>1085</v>
      </c>
    </row>
    <row r="204" s="13" customFormat="1">
      <c r="A204" s="13"/>
      <c r="B204" s="249"/>
      <c r="C204" s="250"/>
      <c r="D204" s="251" t="s">
        <v>154</v>
      </c>
      <c r="E204" s="252" t="s">
        <v>1</v>
      </c>
      <c r="F204" s="253" t="s">
        <v>949</v>
      </c>
      <c r="G204" s="250"/>
      <c r="H204" s="254">
        <v>34.920999999999999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154</v>
      </c>
      <c r="AU204" s="260" t="s">
        <v>91</v>
      </c>
      <c r="AV204" s="13" t="s">
        <v>91</v>
      </c>
      <c r="AW204" s="13" t="s">
        <v>36</v>
      </c>
      <c r="AX204" s="13" t="s">
        <v>82</v>
      </c>
      <c r="AY204" s="260" t="s">
        <v>146</v>
      </c>
    </row>
    <row r="205" s="14" customFormat="1">
      <c r="A205" s="14"/>
      <c r="B205" s="261"/>
      <c r="C205" s="262"/>
      <c r="D205" s="251" t="s">
        <v>154</v>
      </c>
      <c r="E205" s="263" t="s">
        <v>1</v>
      </c>
      <c r="F205" s="264" t="s">
        <v>157</v>
      </c>
      <c r="G205" s="262"/>
      <c r="H205" s="265">
        <v>34.920999999999999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154</v>
      </c>
      <c r="AU205" s="271" t="s">
        <v>91</v>
      </c>
      <c r="AV205" s="14" t="s">
        <v>152</v>
      </c>
      <c r="AW205" s="14" t="s">
        <v>36</v>
      </c>
      <c r="AX205" s="14" t="s">
        <v>14</v>
      </c>
      <c r="AY205" s="271" t="s">
        <v>146</v>
      </c>
    </row>
    <row r="206" s="2" customFormat="1" ht="48" customHeight="1">
      <c r="A206" s="38"/>
      <c r="B206" s="39"/>
      <c r="C206" s="236" t="s">
        <v>360</v>
      </c>
      <c r="D206" s="236" t="s">
        <v>148</v>
      </c>
      <c r="E206" s="237" t="s">
        <v>1086</v>
      </c>
      <c r="F206" s="238" t="s">
        <v>1087</v>
      </c>
      <c r="G206" s="239" t="s">
        <v>115</v>
      </c>
      <c r="H206" s="240">
        <v>17.460999999999999</v>
      </c>
      <c r="I206" s="241"/>
      <c r="J206" s="242">
        <f>ROUND(I206*H206,2)</f>
        <v>0</v>
      </c>
      <c r="K206" s="238" t="s">
        <v>151</v>
      </c>
      <c r="L206" s="44"/>
      <c r="M206" s="243" t="s">
        <v>1</v>
      </c>
      <c r="N206" s="244" t="s">
        <v>47</v>
      </c>
      <c r="O206" s="91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7" t="s">
        <v>152</v>
      </c>
      <c r="AT206" s="247" t="s">
        <v>148</v>
      </c>
      <c r="AU206" s="247" t="s">
        <v>91</v>
      </c>
      <c r="AY206" s="17" t="s">
        <v>146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7" t="s">
        <v>14</v>
      </c>
      <c r="BK206" s="248">
        <f>ROUND(I206*H206,2)</f>
        <v>0</v>
      </c>
      <c r="BL206" s="17" t="s">
        <v>152</v>
      </c>
      <c r="BM206" s="247" t="s">
        <v>1088</v>
      </c>
    </row>
    <row r="207" s="13" customFormat="1">
      <c r="A207" s="13"/>
      <c r="B207" s="249"/>
      <c r="C207" s="250"/>
      <c r="D207" s="251" t="s">
        <v>154</v>
      </c>
      <c r="E207" s="252" t="s">
        <v>1</v>
      </c>
      <c r="F207" s="253" t="s">
        <v>1089</v>
      </c>
      <c r="G207" s="250"/>
      <c r="H207" s="254">
        <v>17.460999999999999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154</v>
      </c>
      <c r="AU207" s="260" t="s">
        <v>91</v>
      </c>
      <c r="AV207" s="13" t="s">
        <v>91</v>
      </c>
      <c r="AW207" s="13" t="s">
        <v>36</v>
      </c>
      <c r="AX207" s="13" t="s">
        <v>82</v>
      </c>
      <c r="AY207" s="260" t="s">
        <v>146</v>
      </c>
    </row>
    <row r="208" s="14" customFormat="1">
      <c r="A208" s="14"/>
      <c r="B208" s="261"/>
      <c r="C208" s="262"/>
      <c r="D208" s="251" t="s">
        <v>154</v>
      </c>
      <c r="E208" s="263" t="s">
        <v>1</v>
      </c>
      <c r="F208" s="264" t="s">
        <v>157</v>
      </c>
      <c r="G208" s="262"/>
      <c r="H208" s="265">
        <v>17.460999999999999</v>
      </c>
      <c r="I208" s="266"/>
      <c r="J208" s="262"/>
      <c r="K208" s="262"/>
      <c r="L208" s="267"/>
      <c r="M208" s="268"/>
      <c r="N208" s="269"/>
      <c r="O208" s="269"/>
      <c r="P208" s="269"/>
      <c r="Q208" s="269"/>
      <c r="R208" s="269"/>
      <c r="S208" s="269"/>
      <c r="T208" s="27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1" t="s">
        <v>154</v>
      </c>
      <c r="AU208" s="271" t="s">
        <v>91</v>
      </c>
      <c r="AV208" s="14" t="s">
        <v>152</v>
      </c>
      <c r="AW208" s="14" t="s">
        <v>36</v>
      </c>
      <c r="AX208" s="14" t="s">
        <v>14</v>
      </c>
      <c r="AY208" s="271" t="s">
        <v>146</v>
      </c>
    </row>
    <row r="209" s="2" customFormat="1" ht="48" customHeight="1">
      <c r="A209" s="38"/>
      <c r="B209" s="39"/>
      <c r="C209" s="236" t="s">
        <v>371</v>
      </c>
      <c r="D209" s="236" t="s">
        <v>148</v>
      </c>
      <c r="E209" s="237" t="s">
        <v>1090</v>
      </c>
      <c r="F209" s="238" t="s">
        <v>1091</v>
      </c>
      <c r="G209" s="239" t="s">
        <v>115</v>
      </c>
      <c r="H209" s="240">
        <v>8.7300000000000004</v>
      </c>
      <c r="I209" s="241"/>
      <c r="J209" s="242">
        <f>ROUND(I209*H209,2)</f>
        <v>0</v>
      </c>
      <c r="K209" s="238" t="s">
        <v>151</v>
      </c>
      <c r="L209" s="44"/>
      <c r="M209" s="243" t="s">
        <v>1</v>
      </c>
      <c r="N209" s="244" t="s">
        <v>47</v>
      </c>
      <c r="O209" s="91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7" t="s">
        <v>152</v>
      </c>
      <c r="AT209" s="247" t="s">
        <v>148</v>
      </c>
      <c r="AU209" s="247" t="s">
        <v>91</v>
      </c>
      <c r="AY209" s="17" t="s">
        <v>146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7" t="s">
        <v>14</v>
      </c>
      <c r="BK209" s="248">
        <f>ROUND(I209*H209,2)</f>
        <v>0</v>
      </c>
      <c r="BL209" s="17" t="s">
        <v>152</v>
      </c>
      <c r="BM209" s="247" t="s">
        <v>1092</v>
      </c>
    </row>
    <row r="210" s="13" customFormat="1">
      <c r="A210" s="13"/>
      <c r="B210" s="249"/>
      <c r="C210" s="250"/>
      <c r="D210" s="251" t="s">
        <v>154</v>
      </c>
      <c r="E210" s="252" t="s">
        <v>1</v>
      </c>
      <c r="F210" s="253" t="s">
        <v>946</v>
      </c>
      <c r="G210" s="250"/>
      <c r="H210" s="254">
        <v>8.7300000000000004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154</v>
      </c>
      <c r="AU210" s="260" t="s">
        <v>91</v>
      </c>
      <c r="AV210" s="13" t="s">
        <v>91</v>
      </c>
      <c r="AW210" s="13" t="s">
        <v>36</v>
      </c>
      <c r="AX210" s="13" t="s">
        <v>82</v>
      </c>
      <c r="AY210" s="260" t="s">
        <v>146</v>
      </c>
    </row>
    <row r="211" s="14" customFormat="1">
      <c r="A211" s="14"/>
      <c r="B211" s="261"/>
      <c r="C211" s="262"/>
      <c r="D211" s="251" t="s">
        <v>154</v>
      </c>
      <c r="E211" s="263" t="s">
        <v>1</v>
      </c>
      <c r="F211" s="264" t="s">
        <v>157</v>
      </c>
      <c r="G211" s="262"/>
      <c r="H211" s="265">
        <v>8.7300000000000004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1" t="s">
        <v>154</v>
      </c>
      <c r="AU211" s="271" t="s">
        <v>91</v>
      </c>
      <c r="AV211" s="14" t="s">
        <v>152</v>
      </c>
      <c r="AW211" s="14" t="s">
        <v>36</v>
      </c>
      <c r="AX211" s="14" t="s">
        <v>14</v>
      </c>
      <c r="AY211" s="271" t="s">
        <v>146</v>
      </c>
    </row>
    <row r="212" s="2" customFormat="1" ht="60" customHeight="1">
      <c r="A212" s="38"/>
      <c r="B212" s="39"/>
      <c r="C212" s="236" t="s">
        <v>7</v>
      </c>
      <c r="D212" s="236" t="s">
        <v>148</v>
      </c>
      <c r="E212" s="237" t="s">
        <v>1093</v>
      </c>
      <c r="F212" s="238" t="s">
        <v>1094</v>
      </c>
      <c r="G212" s="239" t="s">
        <v>115</v>
      </c>
      <c r="H212" s="240">
        <v>4.3650000000000002</v>
      </c>
      <c r="I212" s="241"/>
      <c r="J212" s="242">
        <f>ROUND(I212*H212,2)</f>
        <v>0</v>
      </c>
      <c r="K212" s="238" t="s">
        <v>151</v>
      </c>
      <c r="L212" s="44"/>
      <c r="M212" s="243" t="s">
        <v>1</v>
      </c>
      <c r="N212" s="244" t="s">
        <v>47</v>
      </c>
      <c r="O212" s="91"/>
      <c r="P212" s="245">
        <f>O212*H212</f>
        <v>0</v>
      </c>
      <c r="Q212" s="245">
        <v>0</v>
      </c>
      <c r="R212" s="245">
        <f>Q212*H212</f>
        <v>0</v>
      </c>
      <c r="S212" s="245">
        <v>0</v>
      </c>
      <c r="T212" s="24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7" t="s">
        <v>152</v>
      </c>
      <c r="AT212" s="247" t="s">
        <v>148</v>
      </c>
      <c r="AU212" s="247" t="s">
        <v>91</v>
      </c>
      <c r="AY212" s="17" t="s">
        <v>146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7" t="s">
        <v>14</v>
      </c>
      <c r="BK212" s="248">
        <f>ROUND(I212*H212,2)</f>
        <v>0</v>
      </c>
      <c r="BL212" s="17" t="s">
        <v>152</v>
      </c>
      <c r="BM212" s="247" t="s">
        <v>1095</v>
      </c>
    </row>
    <row r="213" s="13" customFormat="1">
      <c r="A213" s="13"/>
      <c r="B213" s="249"/>
      <c r="C213" s="250"/>
      <c r="D213" s="251" t="s">
        <v>154</v>
      </c>
      <c r="E213" s="252" t="s">
        <v>1</v>
      </c>
      <c r="F213" s="253" t="s">
        <v>1096</v>
      </c>
      <c r="G213" s="250"/>
      <c r="H213" s="254">
        <v>4.3650000000000002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154</v>
      </c>
      <c r="AU213" s="260" t="s">
        <v>91</v>
      </c>
      <c r="AV213" s="13" t="s">
        <v>91</v>
      </c>
      <c r="AW213" s="13" t="s">
        <v>36</v>
      </c>
      <c r="AX213" s="13" t="s">
        <v>82</v>
      </c>
      <c r="AY213" s="260" t="s">
        <v>146</v>
      </c>
    </row>
    <row r="214" s="14" customFormat="1">
      <c r="A214" s="14"/>
      <c r="B214" s="261"/>
      <c r="C214" s="262"/>
      <c r="D214" s="251" t="s">
        <v>154</v>
      </c>
      <c r="E214" s="263" t="s">
        <v>1</v>
      </c>
      <c r="F214" s="264" t="s">
        <v>157</v>
      </c>
      <c r="G214" s="262"/>
      <c r="H214" s="265">
        <v>4.3650000000000002</v>
      </c>
      <c r="I214" s="266"/>
      <c r="J214" s="262"/>
      <c r="K214" s="262"/>
      <c r="L214" s="267"/>
      <c r="M214" s="268"/>
      <c r="N214" s="269"/>
      <c r="O214" s="269"/>
      <c r="P214" s="269"/>
      <c r="Q214" s="269"/>
      <c r="R214" s="269"/>
      <c r="S214" s="269"/>
      <c r="T214" s="27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1" t="s">
        <v>154</v>
      </c>
      <c r="AU214" s="271" t="s">
        <v>91</v>
      </c>
      <c r="AV214" s="14" t="s">
        <v>152</v>
      </c>
      <c r="AW214" s="14" t="s">
        <v>36</v>
      </c>
      <c r="AX214" s="14" t="s">
        <v>14</v>
      </c>
      <c r="AY214" s="271" t="s">
        <v>146</v>
      </c>
    </row>
    <row r="215" s="2" customFormat="1" ht="36" customHeight="1">
      <c r="A215" s="38"/>
      <c r="B215" s="39"/>
      <c r="C215" s="236" t="s">
        <v>382</v>
      </c>
      <c r="D215" s="236" t="s">
        <v>148</v>
      </c>
      <c r="E215" s="237" t="s">
        <v>1097</v>
      </c>
      <c r="F215" s="238" t="s">
        <v>1098</v>
      </c>
      <c r="G215" s="239" t="s">
        <v>115</v>
      </c>
      <c r="H215" s="240">
        <v>209.52699999999999</v>
      </c>
      <c r="I215" s="241"/>
      <c r="J215" s="242">
        <f>ROUND(I215*H215,2)</f>
        <v>0</v>
      </c>
      <c r="K215" s="238" t="s">
        <v>151</v>
      </c>
      <c r="L215" s="44"/>
      <c r="M215" s="243" t="s">
        <v>1</v>
      </c>
      <c r="N215" s="244" t="s">
        <v>47</v>
      </c>
      <c r="O215" s="91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7" t="s">
        <v>152</v>
      </c>
      <c r="AT215" s="247" t="s">
        <v>148</v>
      </c>
      <c r="AU215" s="247" t="s">
        <v>91</v>
      </c>
      <c r="AY215" s="17" t="s">
        <v>146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7" t="s">
        <v>14</v>
      </c>
      <c r="BK215" s="248">
        <f>ROUND(I215*H215,2)</f>
        <v>0</v>
      </c>
      <c r="BL215" s="17" t="s">
        <v>152</v>
      </c>
      <c r="BM215" s="247" t="s">
        <v>1099</v>
      </c>
    </row>
    <row r="216" s="13" customFormat="1">
      <c r="A216" s="13"/>
      <c r="B216" s="249"/>
      <c r="C216" s="250"/>
      <c r="D216" s="251" t="s">
        <v>154</v>
      </c>
      <c r="E216" s="252" t="s">
        <v>1</v>
      </c>
      <c r="F216" s="253" t="s">
        <v>955</v>
      </c>
      <c r="G216" s="250"/>
      <c r="H216" s="254">
        <v>209.52699999999999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154</v>
      </c>
      <c r="AU216" s="260" t="s">
        <v>91</v>
      </c>
      <c r="AV216" s="13" t="s">
        <v>91</v>
      </c>
      <c r="AW216" s="13" t="s">
        <v>36</v>
      </c>
      <c r="AX216" s="13" t="s">
        <v>82</v>
      </c>
      <c r="AY216" s="260" t="s">
        <v>146</v>
      </c>
    </row>
    <row r="217" s="14" customFormat="1">
      <c r="A217" s="14"/>
      <c r="B217" s="261"/>
      <c r="C217" s="262"/>
      <c r="D217" s="251" t="s">
        <v>154</v>
      </c>
      <c r="E217" s="263" t="s">
        <v>1</v>
      </c>
      <c r="F217" s="264" t="s">
        <v>157</v>
      </c>
      <c r="G217" s="262"/>
      <c r="H217" s="265">
        <v>209.52699999999999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1" t="s">
        <v>154</v>
      </c>
      <c r="AU217" s="271" t="s">
        <v>91</v>
      </c>
      <c r="AV217" s="14" t="s">
        <v>152</v>
      </c>
      <c r="AW217" s="14" t="s">
        <v>36</v>
      </c>
      <c r="AX217" s="14" t="s">
        <v>14</v>
      </c>
      <c r="AY217" s="271" t="s">
        <v>146</v>
      </c>
    </row>
    <row r="218" s="2" customFormat="1" ht="48" customHeight="1">
      <c r="A218" s="38"/>
      <c r="B218" s="39"/>
      <c r="C218" s="236" t="s">
        <v>386</v>
      </c>
      <c r="D218" s="236" t="s">
        <v>148</v>
      </c>
      <c r="E218" s="237" t="s">
        <v>1100</v>
      </c>
      <c r="F218" s="238" t="s">
        <v>1101</v>
      </c>
      <c r="G218" s="239" t="s">
        <v>115</v>
      </c>
      <c r="H218" s="240">
        <v>104.764</v>
      </c>
      <c r="I218" s="241"/>
      <c r="J218" s="242">
        <f>ROUND(I218*H218,2)</f>
        <v>0</v>
      </c>
      <c r="K218" s="238" t="s">
        <v>151</v>
      </c>
      <c r="L218" s="44"/>
      <c r="M218" s="243" t="s">
        <v>1</v>
      </c>
      <c r="N218" s="244" t="s">
        <v>47</v>
      </c>
      <c r="O218" s="91"/>
      <c r="P218" s="245">
        <f>O218*H218</f>
        <v>0</v>
      </c>
      <c r="Q218" s="245">
        <v>0</v>
      </c>
      <c r="R218" s="245">
        <f>Q218*H218</f>
        <v>0</v>
      </c>
      <c r="S218" s="245">
        <v>0</v>
      </c>
      <c r="T218" s="24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7" t="s">
        <v>152</v>
      </c>
      <c r="AT218" s="247" t="s">
        <v>148</v>
      </c>
      <c r="AU218" s="247" t="s">
        <v>91</v>
      </c>
      <c r="AY218" s="17" t="s">
        <v>146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7" t="s">
        <v>14</v>
      </c>
      <c r="BK218" s="248">
        <f>ROUND(I218*H218,2)</f>
        <v>0</v>
      </c>
      <c r="BL218" s="17" t="s">
        <v>152</v>
      </c>
      <c r="BM218" s="247" t="s">
        <v>1102</v>
      </c>
    </row>
    <row r="219" s="13" customFormat="1">
      <c r="A219" s="13"/>
      <c r="B219" s="249"/>
      <c r="C219" s="250"/>
      <c r="D219" s="251" t="s">
        <v>154</v>
      </c>
      <c r="E219" s="252" t="s">
        <v>1</v>
      </c>
      <c r="F219" s="253" t="s">
        <v>1103</v>
      </c>
      <c r="G219" s="250"/>
      <c r="H219" s="254">
        <v>104.764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154</v>
      </c>
      <c r="AU219" s="260" t="s">
        <v>91</v>
      </c>
      <c r="AV219" s="13" t="s">
        <v>91</v>
      </c>
      <c r="AW219" s="13" t="s">
        <v>36</v>
      </c>
      <c r="AX219" s="13" t="s">
        <v>82</v>
      </c>
      <c r="AY219" s="260" t="s">
        <v>146</v>
      </c>
    </row>
    <row r="220" s="14" customFormat="1">
      <c r="A220" s="14"/>
      <c r="B220" s="261"/>
      <c r="C220" s="262"/>
      <c r="D220" s="251" t="s">
        <v>154</v>
      </c>
      <c r="E220" s="263" t="s">
        <v>1</v>
      </c>
      <c r="F220" s="264" t="s">
        <v>157</v>
      </c>
      <c r="G220" s="262"/>
      <c r="H220" s="265">
        <v>104.764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154</v>
      </c>
      <c r="AU220" s="271" t="s">
        <v>91</v>
      </c>
      <c r="AV220" s="14" t="s">
        <v>152</v>
      </c>
      <c r="AW220" s="14" t="s">
        <v>36</v>
      </c>
      <c r="AX220" s="14" t="s">
        <v>14</v>
      </c>
      <c r="AY220" s="271" t="s">
        <v>146</v>
      </c>
    </row>
    <row r="221" s="2" customFormat="1" ht="48" customHeight="1">
      <c r="A221" s="38"/>
      <c r="B221" s="39"/>
      <c r="C221" s="236" t="s">
        <v>391</v>
      </c>
      <c r="D221" s="236" t="s">
        <v>148</v>
      </c>
      <c r="E221" s="237" t="s">
        <v>1104</v>
      </c>
      <c r="F221" s="238" t="s">
        <v>1105</v>
      </c>
      <c r="G221" s="239" t="s">
        <v>115</v>
      </c>
      <c r="H221" s="240">
        <v>52.381999999999998</v>
      </c>
      <c r="I221" s="241"/>
      <c r="J221" s="242">
        <f>ROUND(I221*H221,2)</f>
        <v>0</v>
      </c>
      <c r="K221" s="238" t="s">
        <v>151</v>
      </c>
      <c r="L221" s="44"/>
      <c r="M221" s="243" t="s">
        <v>1</v>
      </c>
      <c r="N221" s="244" t="s">
        <v>47</v>
      </c>
      <c r="O221" s="91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7" t="s">
        <v>152</v>
      </c>
      <c r="AT221" s="247" t="s">
        <v>148</v>
      </c>
      <c r="AU221" s="247" t="s">
        <v>91</v>
      </c>
      <c r="AY221" s="17" t="s">
        <v>146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7" t="s">
        <v>14</v>
      </c>
      <c r="BK221" s="248">
        <f>ROUND(I221*H221,2)</f>
        <v>0</v>
      </c>
      <c r="BL221" s="17" t="s">
        <v>152</v>
      </c>
      <c r="BM221" s="247" t="s">
        <v>1106</v>
      </c>
    </row>
    <row r="222" s="13" customFormat="1">
      <c r="A222" s="13"/>
      <c r="B222" s="249"/>
      <c r="C222" s="250"/>
      <c r="D222" s="251" t="s">
        <v>154</v>
      </c>
      <c r="E222" s="252" t="s">
        <v>1</v>
      </c>
      <c r="F222" s="253" t="s">
        <v>952</v>
      </c>
      <c r="G222" s="250"/>
      <c r="H222" s="254">
        <v>52.381999999999998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154</v>
      </c>
      <c r="AU222" s="260" t="s">
        <v>91</v>
      </c>
      <c r="AV222" s="13" t="s">
        <v>91</v>
      </c>
      <c r="AW222" s="13" t="s">
        <v>36</v>
      </c>
      <c r="AX222" s="13" t="s">
        <v>82</v>
      </c>
      <c r="AY222" s="260" t="s">
        <v>146</v>
      </c>
    </row>
    <row r="223" s="14" customFormat="1">
      <c r="A223" s="14"/>
      <c r="B223" s="261"/>
      <c r="C223" s="262"/>
      <c r="D223" s="251" t="s">
        <v>154</v>
      </c>
      <c r="E223" s="263" t="s">
        <v>1</v>
      </c>
      <c r="F223" s="264" t="s">
        <v>157</v>
      </c>
      <c r="G223" s="262"/>
      <c r="H223" s="265">
        <v>52.381999999999998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154</v>
      </c>
      <c r="AU223" s="271" t="s">
        <v>91</v>
      </c>
      <c r="AV223" s="14" t="s">
        <v>152</v>
      </c>
      <c r="AW223" s="14" t="s">
        <v>36</v>
      </c>
      <c r="AX223" s="14" t="s">
        <v>14</v>
      </c>
      <c r="AY223" s="271" t="s">
        <v>146</v>
      </c>
    </row>
    <row r="224" s="2" customFormat="1" ht="60" customHeight="1">
      <c r="A224" s="38"/>
      <c r="B224" s="39"/>
      <c r="C224" s="236" t="s">
        <v>395</v>
      </c>
      <c r="D224" s="236" t="s">
        <v>148</v>
      </c>
      <c r="E224" s="237" t="s">
        <v>1107</v>
      </c>
      <c r="F224" s="238" t="s">
        <v>1108</v>
      </c>
      <c r="G224" s="239" t="s">
        <v>115</v>
      </c>
      <c r="H224" s="240">
        <v>26.190999999999999</v>
      </c>
      <c r="I224" s="241"/>
      <c r="J224" s="242">
        <f>ROUND(I224*H224,2)</f>
        <v>0</v>
      </c>
      <c r="K224" s="238" t="s">
        <v>151</v>
      </c>
      <c r="L224" s="44"/>
      <c r="M224" s="243" t="s">
        <v>1</v>
      </c>
      <c r="N224" s="244" t="s">
        <v>47</v>
      </c>
      <c r="O224" s="91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7" t="s">
        <v>152</v>
      </c>
      <c r="AT224" s="247" t="s">
        <v>148</v>
      </c>
      <c r="AU224" s="247" t="s">
        <v>91</v>
      </c>
      <c r="AY224" s="17" t="s">
        <v>146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7" t="s">
        <v>14</v>
      </c>
      <c r="BK224" s="248">
        <f>ROUND(I224*H224,2)</f>
        <v>0</v>
      </c>
      <c r="BL224" s="17" t="s">
        <v>152</v>
      </c>
      <c r="BM224" s="247" t="s">
        <v>1109</v>
      </c>
    </row>
    <row r="225" s="13" customFormat="1">
      <c r="A225" s="13"/>
      <c r="B225" s="249"/>
      <c r="C225" s="250"/>
      <c r="D225" s="251" t="s">
        <v>154</v>
      </c>
      <c r="E225" s="252" t="s">
        <v>1</v>
      </c>
      <c r="F225" s="253" t="s">
        <v>1110</v>
      </c>
      <c r="G225" s="250"/>
      <c r="H225" s="254">
        <v>26.190999999999999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154</v>
      </c>
      <c r="AU225" s="260" t="s">
        <v>91</v>
      </c>
      <c r="AV225" s="13" t="s">
        <v>91</v>
      </c>
      <c r="AW225" s="13" t="s">
        <v>36</v>
      </c>
      <c r="AX225" s="13" t="s">
        <v>82</v>
      </c>
      <c r="AY225" s="260" t="s">
        <v>146</v>
      </c>
    </row>
    <row r="226" s="14" customFormat="1">
      <c r="A226" s="14"/>
      <c r="B226" s="261"/>
      <c r="C226" s="262"/>
      <c r="D226" s="251" t="s">
        <v>154</v>
      </c>
      <c r="E226" s="263" t="s">
        <v>1</v>
      </c>
      <c r="F226" s="264" t="s">
        <v>157</v>
      </c>
      <c r="G226" s="262"/>
      <c r="H226" s="265">
        <v>26.190999999999999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1" t="s">
        <v>154</v>
      </c>
      <c r="AU226" s="271" t="s">
        <v>91</v>
      </c>
      <c r="AV226" s="14" t="s">
        <v>152</v>
      </c>
      <c r="AW226" s="14" t="s">
        <v>36</v>
      </c>
      <c r="AX226" s="14" t="s">
        <v>14</v>
      </c>
      <c r="AY226" s="271" t="s">
        <v>146</v>
      </c>
    </row>
    <row r="227" s="2" customFormat="1" ht="60" customHeight="1">
      <c r="A227" s="38"/>
      <c r="B227" s="39"/>
      <c r="C227" s="236" t="s">
        <v>399</v>
      </c>
      <c r="D227" s="236" t="s">
        <v>148</v>
      </c>
      <c r="E227" s="237" t="s">
        <v>1111</v>
      </c>
      <c r="F227" s="238" t="s">
        <v>1112</v>
      </c>
      <c r="G227" s="239" t="s">
        <v>115</v>
      </c>
      <c r="H227" s="240">
        <v>130.95400000000001</v>
      </c>
      <c r="I227" s="241"/>
      <c r="J227" s="242">
        <f>ROUND(I227*H227,2)</f>
        <v>0</v>
      </c>
      <c r="K227" s="238" t="s">
        <v>151</v>
      </c>
      <c r="L227" s="44"/>
      <c r="M227" s="243" t="s">
        <v>1</v>
      </c>
      <c r="N227" s="244" t="s">
        <v>47</v>
      </c>
      <c r="O227" s="91"/>
      <c r="P227" s="245">
        <f>O227*H227</f>
        <v>0</v>
      </c>
      <c r="Q227" s="245">
        <v>0</v>
      </c>
      <c r="R227" s="245">
        <f>Q227*H227</f>
        <v>0</v>
      </c>
      <c r="S227" s="245">
        <v>0</v>
      </c>
      <c r="T227" s="24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7" t="s">
        <v>152</v>
      </c>
      <c r="AT227" s="247" t="s">
        <v>148</v>
      </c>
      <c r="AU227" s="247" t="s">
        <v>91</v>
      </c>
      <c r="AY227" s="17" t="s">
        <v>146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7" t="s">
        <v>14</v>
      </c>
      <c r="BK227" s="248">
        <f>ROUND(I227*H227,2)</f>
        <v>0</v>
      </c>
      <c r="BL227" s="17" t="s">
        <v>152</v>
      </c>
      <c r="BM227" s="247" t="s">
        <v>1113</v>
      </c>
    </row>
    <row r="228" s="13" customFormat="1">
      <c r="A228" s="13"/>
      <c r="B228" s="249"/>
      <c r="C228" s="250"/>
      <c r="D228" s="251" t="s">
        <v>154</v>
      </c>
      <c r="E228" s="252" t="s">
        <v>1</v>
      </c>
      <c r="F228" s="253" t="s">
        <v>961</v>
      </c>
      <c r="G228" s="250"/>
      <c r="H228" s="254">
        <v>104.76300000000001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154</v>
      </c>
      <c r="AU228" s="260" t="s">
        <v>91</v>
      </c>
      <c r="AV228" s="13" t="s">
        <v>91</v>
      </c>
      <c r="AW228" s="13" t="s">
        <v>36</v>
      </c>
      <c r="AX228" s="13" t="s">
        <v>82</v>
      </c>
      <c r="AY228" s="260" t="s">
        <v>146</v>
      </c>
    </row>
    <row r="229" s="13" customFormat="1">
      <c r="A229" s="13"/>
      <c r="B229" s="249"/>
      <c r="C229" s="250"/>
      <c r="D229" s="251" t="s">
        <v>154</v>
      </c>
      <c r="E229" s="252" t="s">
        <v>1</v>
      </c>
      <c r="F229" s="253" t="s">
        <v>958</v>
      </c>
      <c r="G229" s="250"/>
      <c r="H229" s="254">
        <v>26.190999999999999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154</v>
      </c>
      <c r="AU229" s="260" t="s">
        <v>91</v>
      </c>
      <c r="AV229" s="13" t="s">
        <v>91</v>
      </c>
      <c r="AW229" s="13" t="s">
        <v>36</v>
      </c>
      <c r="AX229" s="13" t="s">
        <v>82</v>
      </c>
      <c r="AY229" s="260" t="s">
        <v>146</v>
      </c>
    </row>
    <row r="230" s="14" customFormat="1">
      <c r="A230" s="14"/>
      <c r="B230" s="261"/>
      <c r="C230" s="262"/>
      <c r="D230" s="251" t="s">
        <v>154</v>
      </c>
      <c r="E230" s="263" t="s">
        <v>1</v>
      </c>
      <c r="F230" s="264" t="s">
        <v>157</v>
      </c>
      <c r="G230" s="262"/>
      <c r="H230" s="265">
        <v>130.95400000000001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1" t="s">
        <v>154</v>
      </c>
      <c r="AU230" s="271" t="s">
        <v>91</v>
      </c>
      <c r="AV230" s="14" t="s">
        <v>152</v>
      </c>
      <c r="AW230" s="14" t="s">
        <v>36</v>
      </c>
      <c r="AX230" s="14" t="s">
        <v>14</v>
      </c>
      <c r="AY230" s="271" t="s">
        <v>146</v>
      </c>
    </row>
    <row r="231" s="2" customFormat="1" ht="24" customHeight="1">
      <c r="A231" s="38"/>
      <c r="B231" s="39"/>
      <c r="C231" s="236" t="s">
        <v>403</v>
      </c>
      <c r="D231" s="236" t="s">
        <v>148</v>
      </c>
      <c r="E231" s="237" t="s">
        <v>1114</v>
      </c>
      <c r="F231" s="238" t="s">
        <v>1115</v>
      </c>
      <c r="G231" s="239" t="s">
        <v>112</v>
      </c>
      <c r="H231" s="240">
        <v>90.5</v>
      </c>
      <c r="I231" s="241"/>
      <c r="J231" s="242">
        <f>ROUND(I231*H231,2)</f>
        <v>0</v>
      </c>
      <c r="K231" s="238" t="s">
        <v>151</v>
      </c>
      <c r="L231" s="44"/>
      <c r="M231" s="243" t="s">
        <v>1</v>
      </c>
      <c r="N231" s="244" t="s">
        <v>47</v>
      </c>
      <c r="O231" s="91"/>
      <c r="P231" s="245">
        <f>O231*H231</f>
        <v>0</v>
      </c>
      <c r="Q231" s="245">
        <v>0.00070100000000000002</v>
      </c>
      <c r="R231" s="245">
        <f>Q231*H231</f>
        <v>0.063440499999999997</v>
      </c>
      <c r="S231" s="245">
        <v>0</v>
      </c>
      <c r="T231" s="24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7" t="s">
        <v>152</v>
      </c>
      <c r="AT231" s="247" t="s">
        <v>148</v>
      </c>
      <c r="AU231" s="247" t="s">
        <v>91</v>
      </c>
      <c r="AY231" s="17" t="s">
        <v>146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7" t="s">
        <v>14</v>
      </c>
      <c r="BK231" s="248">
        <f>ROUND(I231*H231,2)</f>
        <v>0</v>
      </c>
      <c r="BL231" s="17" t="s">
        <v>152</v>
      </c>
      <c r="BM231" s="247" t="s">
        <v>1116</v>
      </c>
    </row>
    <row r="232" s="15" customFormat="1">
      <c r="A232" s="15"/>
      <c r="B232" s="291"/>
      <c r="C232" s="292"/>
      <c r="D232" s="251" t="s">
        <v>154</v>
      </c>
      <c r="E232" s="293" t="s">
        <v>1</v>
      </c>
      <c r="F232" s="294" t="s">
        <v>1034</v>
      </c>
      <c r="G232" s="292"/>
      <c r="H232" s="293" t="s">
        <v>1</v>
      </c>
      <c r="I232" s="295"/>
      <c r="J232" s="292"/>
      <c r="K232" s="292"/>
      <c r="L232" s="296"/>
      <c r="M232" s="297"/>
      <c r="N232" s="298"/>
      <c r="O232" s="298"/>
      <c r="P232" s="298"/>
      <c r="Q232" s="298"/>
      <c r="R232" s="298"/>
      <c r="S232" s="298"/>
      <c r="T232" s="29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300" t="s">
        <v>154</v>
      </c>
      <c r="AU232" s="300" t="s">
        <v>91</v>
      </c>
      <c r="AV232" s="15" t="s">
        <v>14</v>
      </c>
      <c r="AW232" s="15" t="s">
        <v>36</v>
      </c>
      <c r="AX232" s="15" t="s">
        <v>82</v>
      </c>
      <c r="AY232" s="300" t="s">
        <v>146</v>
      </c>
    </row>
    <row r="233" s="13" customFormat="1">
      <c r="A233" s="13"/>
      <c r="B233" s="249"/>
      <c r="C233" s="250"/>
      <c r="D233" s="251" t="s">
        <v>154</v>
      </c>
      <c r="E233" s="252" t="s">
        <v>1</v>
      </c>
      <c r="F233" s="253" t="s">
        <v>1117</v>
      </c>
      <c r="G233" s="250"/>
      <c r="H233" s="254">
        <v>90.5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154</v>
      </c>
      <c r="AU233" s="260" t="s">
        <v>91</v>
      </c>
      <c r="AV233" s="13" t="s">
        <v>91</v>
      </c>
      <c r="AW233" s="13" t="s">
        <v>36</v>
      </c>
      <c r="AX233" s="13" t="s">
        <v>82</v>
      </c>
      <c r="AY233" s="260" t="s">
        <v>146</v>
      </c>
    </row>
    <row r="234" s="14" customFormat="1">
      <c r="A234" s="14"/>
      <c r="B234" s="261"/>
      <c r="C234" s="262"/>
      <c r="D234" s="251" t="s">
        <v>154</v>
      </c>
      <c r="E234" s="263" t="s">
        <v>970</v>
      </c>
      <c r="F234" s="264" t="s">
        <v>157</v>
      </c>
      <c r="G234" s="262"/>
      <c r="H234" s="265">
        <v>90.5</v>
      </c>
      <c r="I234" s="266"/>
      <c r="J234" s="262"/>
      <c r="K234" s="262"/>
      <c r="L234" s="267"/>
      <c r="M234" s="268"/>
      <c r="N234" s="269"/>
      <c r="O234" s="269"/>
      <c r="P234" s="269"/>
      <c r="Q234" s="269"/>
      <c r="R234" s="269"/>
      <c r="S234" s="269"/>
      <c r="T234" s="27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1" t="s">
        <v>154</v>
      </c>
      <c r="AU234" s="271" t="s">
        <v>91</v>
      </c>
      <c r="AV234" s="14" t="s">
        <v>152</v>
      </c>
      <c r="AW234" s="14" t="s">
        <v>36</v>
      </c>
      <c r="AX234" s="14" t="s">
        <v>14</v>
      </c>
      <c r="AY234" s="271" t="s">
        <v>146</v>
      </c>
    </row>
    <row r="235" s="2" customFormat="1" ht="36" customHeight="1">
      <c r="A235" s="38"/>
      <c r="B235" s="39"/>
      <c r="C235" s="236" t="s">
        <v>407</v>
      </c>
      <c r="D235" s="236" t="s">
        <v>148</v>
      </c>
      <c r="E235" s="237" t="s">
        <v>1118</v>
      </c>
      <c r="F235" s="238" t="s">
        <v>1119</v>
      </c>
      <c r="G235" s="239" t="s">
        <v>112</v>
      </c>
      <c r="H235" s="240">
        <v>90.5</v>
      </c>
      <c r="I235" s="241"/>
      <c r="J235" s="242">
        <f>ROUND(I235*H235,2)</f>
        <v>0</v>
      </c>
      <c r="K235" s="238" t="s">
        <v>151</v>
      </c>
      <c r="L235" s="44"/>
      <c r="M235" s="243" t="s">
        <v>1</v>
      </c>
      <c r="N235" s="244" t="s">
        <v>47</v>
      </c>
      <c r="O235" s="91"/>
      <c r="P235" s="245">
        <f>O235*H235</f>
        <v>0</v>
      </c>
      <c r="Q235" s="245">
        <v>0</v>
      </c>
      <c r="R235" s="245">
        <f>Q235*H235</f>
        <v>0</v>
      </c>
      <c r="S235" s="245">
        <v>0</v>
      </c>
      <c r="T235" s="24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7" t="s">
        <v>152</v>
      </c>
      <c r="AT235" s="247" t="s">
        <v>148</v>
      </c>
      <c r="AU235" s="247" t="s">
        <v>91</v>
      </c>
      <c r="AY235" s="17" t="s">
        <v>146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7" t="s">
        <v>14</v>
      </c>
      <c r="BK235" s="248">
        <f>ROUND(I235*H235,2)</f>
        <v>0</v>
      </c>
      <c r="BL235" s="17" t="s">
        <v>152</v>
      </c>
      <c r="BM235" s="247" t="s">
        <v>1120</v>
      </c>
    </row>
    <row r="236" s="13" customFormat="1">
      <c r="A236" s="13"/>
      <c r="B236" s="249"/>
      <c r="C236" s="250"/>
      <c r="D236" s="251" t="s">
        <v>154</v>
      </c>
      <c r="E236" s="252" t="s">
        <v>1</v>
      </c>
      <c r="F236" s="253" t="s">
        <v>970</v>
      </c>
      <c r="G236" s="250"/>
      <c r="H236" s="254">
        <v>90.5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154</v>
      </c>
      <c r="AU236" s="260" t="s">
        <v>91</v>
      </c>
      <c r="AV236" s="13" t="s">
        <v>91</v>
      </c>
      <c r="AW236" s="13" t="s">
        <v>36</v>
      </c>
      <c r="AX236" s="13" t="s">
        <v>82</v>
      </c>
      <c r="AY236" s="260" t="s">
        <v>146</v>
      </c>
    </row>
    <row r="237" s="14" customFormat="1">
      <c r="A237" s="14"/>
      <c r="B237" s="261"/>
      <c r="C237" s="262"/>
      <c r="D237" s="251" t="s">
        <v>154</v>
      </c>
      <c r="E237" s="263" t="s">
        <v>1</v>
      </c>
      <c r="F237" s="264" t="s">
        <v>157</v>
      </c>
      <c r="G237" s="262"/>
      <c r="H237" s="265">
        <v>90.5</v>
      </c>
      <c r="I237" s="266"/>
      <c r="J237" s="262"/>
      <c r="K237" s="262"/>
      <c r="L237" s="267"/>
      <c r="M237" s="268"/>
      <c r="N237" s="269"/>
      <c r="O237" s="269"/>
      <c r="P237" s="269"/>
      <c r="Q237" s="269"/>
      <c r="R237" s="269"/>
      <c r="S237" s="269"/>
      <c r="T237" s="27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1" t="s">
        <v>154</v>
      </c>
      <c r="AU237" s="271" t="s">
        <v>91</v>
      </c>
      <c r="AV237" s="14" t="s">
        <v>152</v>
      </c>
      <c r="AW237" s="14" t="s">
        <v>36</v>
      </c>
      <c r="AX237" s="14" t="s">
        <v>14</v>
      </c>
      <c r="AY237" s="271" t="s">
        <v>146</v>
      </c>
    </row>
    <row r="238" s="2" customFormat="1" ht="24" customHeight="1">
      <c r="A238" s="38"/>
      <c r="B238" s="39"/>
      <c r="C238" s="236" t="s">
        <v>412</v>
      </c>
      <c r="D238" s="236" t="s">
        <v>148</v>
      </c>
      <c r="E238" s="237" t="s">
        <v>1121</v>
      </c>
      <c r="F238" s="238" t="s">
        <v>1122</v>
      </c>
      <c r="G238" s="239" t="s">
        <v>115</v>
      </c>
      <c r="H238" s="240">
        <v>56.563000000000002</v>
      </c>
      <c r="I238" s="241"/>
      <c r="J238" s="242">
        <f>ROUND(I238*H238,2)</f>
        <v>0</v>
      </c>
      <c r="K238" s="238" t="s">
        <v>151</v>
      </c>
      <c r="L238" s="44"/>
      <c r="M238" s="243" t="s">
        <v>1</v>
      </c>
      <c r="N238" s="244" t="s">
        <v>47</v>
      </c>
      <c r="O238" s="91"/>
      <c r="P238" s="245">
        <f>O238*H238</f>
        <v>0</v>
      </c>
      <c r="Q238" s="245">
        <v>0.00045731999999999999</v>
      </c>
      <c r="R238" s="245">
        <f>Q238*H238</f>
        <v>0.025867391159999999</v>
      </c>
      <c r="S238" s="245">
        <v>0</v>
      </c>
      <c r="T238" s="24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7" t="s">
        <v>152</v>
      </c>
      <c r="AT238" s="247" t="s">
        <v>148</v>
      </c>
      <c r="AU238" s="247" t="s">
        <v>91</v>
      </c>
      <c r="AY238" s="17" t="s">
        <v>146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7" t="s">
        <v>14</v>
      </c>
      <c r="BK238" s="248">
        <f>ROUND(I238*H238,2)</f>
        <v>0</v>
      </c>
      <c r="BL238" s="17" t="s">
        <v>152</v>
      </c>
      <c r="BM238" s="247" t="s">
        <v>1123</v>
      </c>
    </row>
    <row r="239" s="15" customFormat="1">
      <c r="A239" s="15"/>
      <c r="B239" s="291"/>
      <c r="C239" s="292"/>
      <c r="D239" s="251" t="s">
        <v>154</v>
      </c>
      <c r="E239" s="293" t="s">
        <v>1</v>
      </c>
      <c r="F239" s="294" t="s">
        <v>1034</v>
      </c>
      <c r="G239" s="292"/>
      <c r="H239" s="293" t="s">
        <v>1</v>
      </c>
      <c r="I239" s="295"/>
      <c r="J239" s="292"/>
      <c r="K239" s="292"/>
      <c r="L239" s="296"/>
      <c r="M239" s="297"/>
      <c r="N239" s="298"/>
      <c r="O239" s="298"/>
      <c r="P239" s="298"/>
      <c r="Q239" s="298"/>
      <c r="R239" s="298"/>
      <c r="S239" s="298"/>
      <c r="T239" s="299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300" t="s">
        <v>154</v>
      </c>
      <c r="AU239" s="300" t="s">
        <v>91</v>
      </c>
      <c r="AV239" s="15" t="s">
        <v>14</v>
      </c>
      <c r="AW239" s="15" t="s">
        <v>36</v>
      </c>
      <c r="AX239" s="15" t="s">
        <v>82</v>
      </c>
      <c r="AY239" s="300" t="s">
        <v>146</v>
      </c>
    </row>
    <row r="240" s="13" customFormat="1">
      <c r="A240" s="13"/>
      <c r="B240" s="249"/>
      <c r="C240" s="250"/>
      <c r="D240" s="251" t="s">
        <v>154</v>
      </c>
      <c r="E240" s="252" t="s">
        <v>1</v>
      </c>
      <c r="F240" s="253" t="s">
        <v>1124</v>
      </c>
      <c r="G240" s="250"/>
      <c r="H240" s="254">
        <v>56.563000000000002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154</v>
      </c>
      <c r="AU240" s="260" t="s">
        <v>91</v>
      </c>
      <c r="AV240" s="13" t="s">
        <v>91</v>
      </c>
      <c r="AW240" s="13" t="s">
        <v>36</v>
      </c>
      <c r="AX240" s="13" t="s">
        <v>82</v>
      </c>
      <c r="AY240" s="260" t="s">
        <v>146</v>
      </c>
    </row>
    <row r="241" s="14" customFormat="1">
      <c r="A241" s="14"/>
      <c r="B241" s="261"/>
      <c r="C241" s="262"/>
      <c r="D241" s="251" t="s">
        <v>154</v>
      </c>
      <c r="E241" s="263" t="s">
        <v>976</v>
      </c>
      <c r="F241" s="264" t="s">
        <v>157</v>
      </c>
      <c r="G241" s="262"/>
      <c r="H241" s="265">
        <v>56.563000000000002</v>
      </c>
      <c r="I241" s="266"/>
      <c r="J241" s="262"/>
      <c r="K241" s="262"/>
      <c r="L241" s="267"/>
      <c r="M241" s="268"/>
      <c r="N241" s="269"/>
      <c r="O241" s="269"/>
      <c r="P241" s="269"/>
      <c r="Q241" s="269"/>
      <c r="R241" s="269"/>
      <c r="S241" s="269"/>
      <c r="T241" s="27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1" t="s">
        <v>154</v>
      </c>
      <c r="AU241" s="271" t="s">
        <v>91</v>
      </c>
      <c r="AV241" s="14" t="s">
        <v>152</v>
      </c>
      <c r="AW241" s="14" t="s">
        <v>36</v>
      </c>
      <c r="AX241" s="14" t="s">
        <v>14</v>
      </c>
      <c r="AY241" s="271" t="s">
        <v>146</v>
      </c>
    </row>
    <row r="242" s="2" customFormat="1" ht="36" customHeight="1">
      <c r="A242" s="38"/>
      <c r="B242" s="39"/>
      <c r="C242" s="236" t="s">
        <v>417</v>
      </c>
      <c r="D242" s="236" t="s">
        <v>148</v>
      </c>
      <c r="E242" s="237" t="s">
        <v>1125</v>
      </c>
      <c r="F242" s="238" t="s">
        <v>1126</v>
      </c>
      <c r="G242" s="239" t="s">
        <v>115</v>
      </c>
      <c r="H242" s="240">
        <v>56.563000000000002</v>
      </c>
      <c r="I242" s="241"/>
      <c r="J242" s="242">
        <f>ROUND(I242*H242,2)</f>
        <v>0</v>
      </c>
      <c r="K242" s="238" t="s">
        <v>151</v>
      </c>
      <c r="L242" s="44"/>
      <c r="M242" s="243" t="s">
        <v>1</v>
      </c>
      <c r="N242" s="244" t="s">
        <v>47</v>
      </c>
      <c r="O242" s="91"/>
      <c r="P242" s="245">
        <f>O242*H242</f>
        <v>0</v>
      </c>
      <c r="Q242" s="245">
        <v>0</v>
      </c>
      <c r="R242" s="245">
        <f>Q242*H242</f>
        <v>0</v>
      </c>
      <c r="S242" s="245">
        <v>0</v>
      </c>
      <c r="T242" s="24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7" t="s">
        <v>152</v>
      </c>
      <c r="AT242" s="247" t="s">
        <v>148</v>
      </c>
      <c r="AU242" s="247" t="s">
        <v>91</v>
      </c>
      <c r="AY242" s="17" t="s">
        <v>146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7" t="s">
        <v>14</v>
      </c>
      <c r="BK242" s="248">
        <f>ROUND(I242*H242,2)</f>
        <v>0</v>
      </c>
      <c r="BL242" s="17" t="s">
        <v>152</v>
      </c>
      <c r="BM242" s="247" t="s">
        <v>1127</v>
      </c>
    </row>
    <row r="243" s="13" customFormat="1">
      <c r="A243" s="13"/>
      <c r="B243" s="249"/>
      <c r="C243" s="250"/>
      <c r="D243" s="251" t="s">
        <v>154</v>
      </c>
      <c r="E243" s="252" t="s">
        <v>1</v>
      </c>
      <c r="F243" s="253" t="s">
        <v>976</v>
      </c>
      <c r="G243" s="250"/>
      <c r="H243" s="254">
        <v>56.563000000000002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154</v>
      </c>
      <c r="AU243" s="260" t="s">
        <v>91</v>
      </c>
      <c r="AV243" s="13" t="s">
        <v>91</v>
      </c>
      <c r="AW243" s="13" t="s">
        <v>36</v>
      </c>
      <c r="AX243" s="13" t="s">
        <v>82</v>
      </c>
      <c r="AY243" s="260" t="s">
        <v>146</v>
      </c>
    </row>
    <row r="244" s="14" customFormat="1">
      <c r="A244" s="14"/>
      <c r="B244" s="261"/>
      <c r="C244" s="262"/>
      <c r="D244" s="251" t="s">
        <v>154</v>
      </c>
      <c r="E244" s="263" t="s">
        <v>1</v>
      </c>
      <c r="F244" s="264" t="s">
        <v>157</v>
      </c>
      <c r="G244" s="262"/>
      <c r="H244" s="265">
        <v>56.563000000000002</v>
      </c>
      <c r="I244" s="266"/>
      <c r="J244" s="262"/>
      <c r="K244" s="262"/>
      <c r="L244" s="267"/>
      <c r="M244" s="268"/>
      <c r="N244" s="269"/>
      <c r="O244" s="269"/>
      <c r="P244" s="269"/>
      <c r="Q244" s="269"/>
      <c r="R244" s="269"/>
      <c r="S244" s="269"/>
      <c r="T244" s="27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1" t="s">
        <v>154</v>
      </c>
      <c r="AU244" s="271" t="s">
        <v>91</v>
      </c>
      <c r="AV244" s="14" t="s">
        <v>152</v>
      </c>
      <c r="AW244" s="14" t="s">
        <v>36</v>
      </c>
      <c r="AX244" s="14" t="s">
        <v>14</v>
      </c>
      <c r="AY244" s="271" t="s">
        <v>146</v>
      </c>
    </row>
    <row r="245" s="2" customFormat="1" ht="24" customHeight="1">
      <c r="A245" s="38"/>
      <c r="B245" s="39"/>
      <c r="C245" s="236" t="s">
        <v>422</v>
      </c>
      <c r="D245" s="236" t="s">
        <v>148</v>
      </c>
      <c r="E245" s="237" t="s">
        <v>1128</v>
      </c>
      <c r="F245" s="238" t="s">
        <v>1129</v>
      </c>
      <c r="G245" s="239" t="s">
        <v>115</v>
      </c>
      <c r="H245" s="240">
        <v>56.563000000000002</v>
      </c>
      <c r="I245" s="241"/>
      <c r="J245" s="242">
        <f>ROUND(I245*H245,2)</f>
        <v>0</v>
      </c>
      <c r="K245" s="238" t="s">
        <v>151</v>
      </c>
      <c r="L245" s="44"/>
      <c r="M245" s="243" t="s">
        <v>1</v>
      </c>
      <c r="N245" s="244" t="s">
        <v>47</v>
      </c>
      <c r="O245" s="91"/>
      <c r="P245" s="245">
        <f>O245*H245</f>
        <v>0</v>
      </c>
      <c r="Q245" s="245">
        <v>0</v>
      </c>
      <c r="R245" s="245">
        <f>Q245*H245</f>
        <v>0</v>
      </c>
      <c r="S245" s="245">
        <v>0</v>
      </c>
      <c r="T245" s="24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7" t="s">
        <v>152</v>
      </c>
      <c r="AT245" s="247" t="s">
        <v>148</v>
      </c>
      <c r="AU245" s="247" t="s">
        <v>91</v>
      </c>
      <c r="AY245" s="17" t="s">
        <v>146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7" t="s">
        <v>14</v>
      </c>
      <c r="BK245" s="248">
        <f>ROUND(I245*H245,2)</f>
        <v>0</v>
      </c>
      <c r="BL245" s="17" t="s">
        <v>152</v>
      </c>
      <c r="BM245" s="247" t="s">
        <v>1130</v>
      </c>
    </row>
    <row r="246" s="13" customFormat="1">
      <c r="A246" s="13"/>
      <c r="B246" s="249"/>
      <c r="C246" s="250"/>
      <c r="D246" s="251" t="s">
        <v>154</v>
      </c>
      <c r="E246" s="252" t="s">
        <v>1</v>
      </c>
      <c r="F246" s="253" t="s">
        <v>976</v>
      </c>
      <c r="G246" s="250"/>
      <c r="H246" s="254">
        <v>56.563000000000002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154</v>
      </c>
      <c r="AU246" s="260" t="s">
        <v>91</v>
      </c>
      <c r="AV246" s="13" t="s">
        <v>91</v>
      </c>
      <c r="AW246" s="13" t="s">
        <v>36</v>
      </c>
      <c r="AX246" s="13" t="s">
        <v>82</v>
      </c>
      <c r="AY246" s="260" t="s">
        <v>146</v>
      </c>
    </row>
    <row r="247" s="14" customFormat="1">
      <c r="A247" s="14"/>
      <c r="B247" s="261"/>
      <c r="C247" s="262"/>
      <c r="D247" s="251" t="s">
        <v>154</v>
      </c>
      <c r="E247" s="263" t="s">
        <v>1</v>
      </c>
      <c r="F247" s="264" t="s">
        <v>157</v>
      </c>
      <c r="G247" s="262"/>
      <c r="H247" s="265">
        <v>56.563000000000002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1" t="s">
        <v>154</v>
      </c>
      <c r="AU247" s="271" t="s">
        <v>91</v>
      </c>
      <c r="AV247" s="14" t="s">
        <v>152</v>
      </c>
      <c r="AW247" s="14" t="s">
        <v>36</v>
      </c>
      <c r="AX247" s="14" t="s">
        <v>14</v>
      </c>
      <c r="AY247" s="271" t="s">
        <v>146</v>
      </c>
    </row>
    <row r="248" s="2" customFormat="1" ht="36" customHeight="1">
      <c r="A248" s="38"/>
      <c r="B248" s="39"/>
      <c r="C248" s="236" t="s">
        <v>427</v>
      </c>
      <c r="D248" s="236" t="s">
        <v>148</v>
      </c>
      <c r="E248" s="237" t="s">
        <v>1131</v>
      </c>
      <c r="F248" s="238" t="s">
        <v>1132</v>
      </c>
      <c r="G248" s="239" t="s">
        <v>112</v>
      </c>
      <c r="H248" s="240">
        <v>30.702000000000002</v>
      </c>
      <c r="I248" s="241"/>
      <c r="J248" s="242">
        <f>ROUND(I248*H248,2)</f>
        <v>0</v>
      </c>
      <c r="K248" s="238" t="s">
        <v>151</v>
      </c>
      <c r="L248" s="44"/>
      <c r="M248" s="243" t="s">
        <v>1</v>
      </c>
      <c r="N248" s="244" t="s">
        <v>47</v>
      </c>
      <c r="O248" s="91"/>
      <c r="P248" s="245">
        <f>O248*H248</f>
        <v>0</v>
      </c>
      <c r="Q248" s="245">
        <v>0.00059300800000000001</v>
      </c>
      <c r="R248" s="245">
        <f>Q248*H248</f>
        <v>0.018206531616000002</v>
      </c>
      <c r="S248" s="245">
        <v>0</v>
      </c>
      <c r="T248" s="24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7" t="s">
        <v>152</v>
      </c>
      <c r="AT248" s="247" t="s">
        <v>148</v>
      </c>
      <c r="AU248" s="247" t="s">
        <v>91</v>
      </c>
      <c r="AY248" s="17" t="s">
        <v>146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7" t="s">
        <v>14</v>
      </c>
      <c r="BK248" s="248">
        <f>ROUND(I248*H248,2)</f>
        <v>0</v>
      </c>
      <c r="BL248" s="17" t="s">
        <v>152</v>
      </c>
      <c r="BM248" s="247" t="s">
        <v>1133</v>
      </c>
    </row>
    <row r="249" s="15" customFormat="1">
      <c r="A249" s="15"/>
      <c r="B249" s="291"/>
      <c r="C249" s="292"/>
      <c r="D249" s="251" t="s">
        <v>154</v>
      </c>
      <c r="E249" s="293" t="s">
        <v>1</v>
      </c>
      <c r="F249" s="294" t="s">
        <v>1134</v>
      </c>
      <c r="G249" s="292"/>
      <c r="H249" s="293" t="s">
        <v>1</v>
      </c>
      <c r="I249" s="295"/>
      <c r="J249" s="292"/>
      <c r="K249" s="292"/>
      <c r="L249" s="296"/>
      <c r="M249" s="297"/>
      <c r="N249" s="298"/>
      <c r="O249" s="298"/>
      <c r="P249" s="298"/>
      <c r="Q249" s="298"/>
      <c r="R249" s="298"/>
      <c r="S249" s="298"/>
      <c r="T249" s="29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300" t="s">
        <v>154</v>
      </c>
      <c r="AU249" s="300" t="s">
        <v>91</v>
      </c>
      <c r="AV249" s="15" t="s">
        <v>14</v>
      </c>
      <c r="AW249" s="15" t="s">
        <v>36</v>
      </c>
      <c r="AX249" s="15" t="s">
        <v>82</v>
      </c>
      <c r="AY249" s="300" t="s">
        <v>146</v>
      </c>
    </row>
    <row r="250" s="13" customFormat="1">
      <c r="A250" s="13"/>
      <c r="B250" s="249"/>
      <c r="C250" s="250"/>
      <c r="D250" s="251" t="s">
        <v>154</v>
      </c>
      <c r="E250" s="252" t="s">
        <v>1</v>
      </c>
      <c r="F250" s="253" t="s">
        <v>1135</v>
      </c>
      <c r="G250" s="250"/>
      <c r="H250" s="254">
        <v>30.702000000000002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154</v>
      </c>
      <c r="AU250" s="260" t="s">
        <v>91</v>
      </c>
      <c r="AV250" s="13" t="s">
        <v>91</v>
      </c>
      <c r="AW250" s="13" t="s">
        <v>36</v>
      </c>
      <c r="AX250" s="13" t="s">
        <v>82</v>
      </c>
      <c r="AY250" s="260" t="s">
        <v>146</v>
      </c>
    </row>
    <row r="251" s="14" customFormat="1">
      <c r="A251" s="14"/>
      <c r="B251" s="261"/>
      <c r="C251" s="262"/>
      <c r="D251" s="251" t="s">
        <v>154</v>
      </c>
      <c r="E251" s="263" t="s">
        <v>912</v>
      </c>
      <c r="F251" s="264" t="s">
        <v>157</v>
      </c>
      <c r="G251" s="262"/>
      <c r="H251" s="265">
        <v>30.702000000000002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1" t="s">
        <v>154</v>
      </c>
      <c r="AU251" s="271" t="s">
        <v>91</v>
      </c>
      <c r="AV251" s="14" t="s">
        <v>152</v>
      </c>
      <c r="AW251" s="14" t="s">
        <v>36</v>
      </c>
      <c r="AX251" s="14" t="s">
        <v>14</v>
      </c>
      <c r="AY251" s="271" t="s">
        <v>146</v>
      </c>
    </row>
    <row r="252" s="2" customFormat="1" ht="36" customHeight="1">
      <c r="A252" s="38"/>
      <c r="B252" s="39"/>
      <c r="C252" s="236" t="s">
        <v>431</v>
      </c>
      <c r="D252" s="236" t="s">
        <v>148</v>
      </c>
      <c r="E252" s="237" t="s">
        <v>1136</v>
      </c>
      <c r="F252" s="238" t="s">
        <v>1137</v>
      </c>
      <c r="G252" s="239" t="s">
        <v>112</v>
      </c>
      <c r="H252" s="240">
        <v>505.01799999999997</v>
      </c>
      <c r="I252" s="241"/>
      <c r="J252" s="242">
        <f>ROUND(I252*H252,2)</f>
        <v>0</v>
      </c>
      <c r="K252" s="238" t="s">
        <v>151</v>
      </c>
      <c r="L252" s="44"/>
      <c r="M252" s="243" t="s">
        <v>1</v>
      </c>
      <c r="N252" s="244" t="s">
        <v>47</v>
      </c>
      <c r="O252" s="91"/>
      <c r="P252" s="245">
        <f>O252*H252</f>
        <v>0</v>
      </c>
      <c r="Q252" s="245">
        <v>0.00062704799999999995</v>
      </c>
      <c r="R252" s="245">
        <f>Q252*H252</f>
        <v>0.31667052686399993</v>
      </c>
      <c r="S252" s="245">
        <v>0</v>
      </c>
      <c r="T252" s="24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7" t="s">
        <v>152</v>
      </c>
      <c r="AT252" s="247" t="s">
        <v>148</v>
      </c>
      <c r="AU252" s="247" t="s">
        <v>91</v>
      </c>
      <c r="AY252" s="17" t="s">
        <v>146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7" t="s">
        <v>14</v>
      </c>
      <c r="BK252" s="248">
        <f>ROUND(I252*H252,2)</f>
        <v>0</v>
      </c>
      <c r="BL252" s="17" t="s">
        <v>152</v>
      </c>
      <c r="BM252" s="247" t="s">
        <v>1138</v>
      </c>
    </row>
    <row r="253" s="15" customFormat="1">
      <c r="A253" s="15"/>
      <c r="B253" s="291"/>
      <c r="C253" s="292"/>
      <c r="D253" s="251" t="s">
        <v>154</v>
      </c>
      <c r="E253" s="293" t="s">
        <v>1</v>
      </c>
      <c r="F253" s="294" t="s">
        <v>1134</v>
      </c>
      <c r="G253" s="292"/>
      <c r="H253" s="293" t="s">
        <v>1</v>
      </c>
      <c r="I253" s="295"/>
      <c r="J253" s="292"/>
      <c r="K253" s="292"/>
      <c r="L253" s="296"/>
      <c r="M253" s="297"/>
      <c r="N253" s="298"/>
      <c r="O253" s="298"/>
      <c r="P253" s="298"/>
      <c r="Q253" s="298"/>
      <c r="R253" s="298"/>
      <c r="S253" s="298"/>
      <c r="T253" s="299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300" t="s">
        <v>154</v>
      </c>
      <c r="AU253" s="300" t="s">
        <v>91</v>
      </c>
      <c r="AV253" s="15" t="s">
        <v>14</v>
      </c>
      <c r="AW253" s="15" t="s">
        <v>36</v>
      </c>
      <c r="AX253" s="15" t="s">
        <v>82</v>
      </c>
      <c r="AY253" s="300" t="s">
        <v>146</v>
      </c>
    </row>
    <row r="254" s="13" customFormat="1">
      <c r="A254" s="13"/>
      <c r="B254" s="249"/>
      <c r="C254" s="250"/>
      <c r="D254" s="251" t="s">
        <v>154</v>
      </c>
      <c r="E254" s="252" t="s">
        <v>1</v>
      </c>
      <c r="F254" s="253" t="s">
        <v>1139</v>
      </c>
      <c r="G254" s="250"/>
      <c r="H254" s="254">
        <v>17.120000000000001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154</v>
      </c>
      <c r="AU254" s="260" t="s">
        <v>91</v>
      </c>
      <c r="AV254" s="13" t="s">
        <v>91</v>
      </c>
      <c r="AW254" s="13" t="s">
        <v>36</v>
      </c>
      <c r="AX254" s="13" t="s">
        <v>82</v>
      </c>
      <c r="AY254" s="260" t="s">
        <v>146</v>
      </c>
    </row>
    <row r="255" s="13" customFormat="1">
      <c r="A255" s="13"/>
      <c r="B255" s="249"/>
      <c r="C255" s="250"/>
      <c r="D255" s="251" t="s">
        <v>154</v>
      </c>
      <c r="E255" s="252" t="s">
        <v>1</v>
      </c>
      <c r="F255" s="253" t="s">
        <v>1140</v>
      </c>
      <c r="G255" s="250"/>
      <c r="H255" s="254">
        <v>27.48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154</v>
      </c>
      <c r="AU255" s="260" t="s">
        <v>91</v>
      </c>
      <c r="AV255" s="13" t="s">
        <v>91</v>
      </c>
      <c r="AW255" s="13" t="s">
        <v>36</v>
      </c>
      <c r="AX255" s="13" t="s">
        <v>82</v>
      </c>
      <c r="AY255" s="260" t="s">
        <v>146</v>
      </c>
    </row>
    <row r="256" s="13" customFormat="1">
      <c r="A256" s="13"/>
      <c r="B256" s="249"/>
      <c r="C256" s="250"/>
      <c r="D256" s="251" t="s">
        <v>154</v>
      </c>
      <c r="E256" s="252" t="s">
        <v>1</v>
      </c>
      <c r="F256" s="253" t="s">
        <v>1141</v>
      </c>
      <c r="G256" s="250"/>
      <c r="H256" s="254">
        <v>76.359999999999999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154</v>
      </c>
      <c r="AU256" s="260" t="s">
        <v>91</v>
      </c>
      <c r="AV256" s="13" t="s">
        <v>91</v>
      </c>
      <c r="AW256" s="13" t="s">
        <v>36</v>
      </c>
      <c r="AX256" s="13" t="s">
        <v>82</v>
      </c>
      <c r="AY256" s="260" t="s">
        <v>146</v>
      </c>
    </row>
    <row r="257" s="13" customFormat="1">
      <c r="A257" s="13"/>
      <c r="B257" s="249"/>
      <c r="C257" s="250"/>
      <c r="D257" s="251" t="s">
        <v>154</v>
      </c>
      <c r="E257" s="252" t="s">
        <v>1</v>
      </c>
      <c r="F257" s="253" t="s">
        <v>1142</v>
      </c>
      <c r="G257" s="250"/>
      <c r="H257" s="254">
        <v>40.152000000000001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154</v>
      </c>
      <c r="AU257" s="260" t="s">
        <v>91</v>
      </c>
      <c r="AV257" s="13" t="s">
        <v>91</v>
      </c>
      <c r="AW257" s="13" t="s">
        <v>36</v>
      </c>
      <c r="AX257" s="13" t="s">
        <v>82</v>
      </c>
      <c r="AY257" s="260" t="s">
        <v>146</v>
      </c>
    </row>
    <row r="258" s="13" customFormat="1">
      <c r="A258" s="13"/>
      <c r="B258" s="249"/>
      <c r="C258" s="250"/>
      <c r="D258" s="251" t="s">
        <v>154</v>
      </c>
      <c r="E258" s="252" t="s">
        <v>1</v>
      </c>
      <c r="F258" s="253" t="s">
        <v>1143</v>
      </c>
      <c r="G258" s="250"/>
      <c r="H258" s="254">
        <v>81.528000000000006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154</v>
      </c>
      <c r="AU258" s="260" t="s">
        <v>91</v>
      </c>
      <c r="AV258" s="13" t="s">
        <v>91</v>
      </c>
      <c r="AW258" s="13" t="s">
        <v>36</v>
      </c>
      <c r="AX258" s="13" t="s">
        <v>82</v>
      </c>
      <c r="AY258" s="260" t="s">
        <v>146</v>
      </c>
    </row>
    <row r="259" s="13" customFormat="1">
      <c r="A259" s="13"/>
      <c r="B259" s="249"/>
      <c r="C259" s="250"/>
      <c r="D259" s="251" t="s">
        <v>154</v>
      </c>
      <c r="E259" s="252" t="s">
        <v>1</v>
      </c>
      <c r="F259" s="253" t="s">
        <v>1144</v>
      </c>
      <c r="G259" s="250"/>
      <c r="H259" s="254">
        <v>79.376000000000005</v>
      </c>
      <c r="I259" s="255"/>
      <c r="J259" s="250"/>
      <c r="K259" s="250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154</v>
      </c>
      <c r="AU259" s="260" t="s">
        <v>91</v>
      </c>
      <c r="AV259" s="13" t="s">
        <v>91</v>
      </c>
      <c r="AW259" s="13" t="s">
        <v>36</v>
      </c>
      <c r="AX259" s="13" t="s">
        <v>82</v>
      </c>
      <c r="AY259" s="260" t="s">
        <v>146</v>
      </c>
    </row>
    <row r="260" s="13" customFormat="1">
      <c r="A260" s="13"/>
      <c r="B260" s="249"/>
      <c r="C260" s="250"/>
      <c r="D260" s="251" t="s">
        <v>154</v>
      </c>
      <c r="E260" s="252" t="s">
        <v>1</v>
      </c>
      <c r="F260" s="253" t="s">
        <v>1145</v>
      </c>
      <c r="G260" s="250"/>
      <c r="H260" s="254">
        <v>37.840000000000003</v>
      </c>
      <c r="I260" s="255"/>
      <c r="J260" s="250"/>
      <c r="K260" s="250"/>
      <c r="L260" s="256"/>
      <c r="M260" s="257"/>
      <c r="N260" s="258"/>
      <c r="O260" s="258"/>
      <c r="P260" s="258"/>
      <c r="Q260" s="258"/>
      <c r="R260" s="258"/>
      <c r="S260" s="258"/>
      <c r="T260" s="25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0" t="s">
        <v>154</v>
      </c>
      <c r="AU260" s="260" t="s">
        <v>91</v>
      </c>
      <c r="AV260" s="13" t="s">
        <v>91</v>
      </c>
      <c r="AW260" s="13" t="s">
        <v>36</v>
      </c>
      <c r="AX260" s="13" t="s">
        <v>82</v>
      </c>
      <c r="AY260" s="260" t="s">
        <v>146</v>
      </c>
    </row>
    <row r="261" s="13" customFormat="1">
      <c r="A261" s="13"/>
      <c r="B261" s="249"/>
      <c r="C261" s="250"/>
      <c r="D261" s="251" t="s">
        <v>154</v>
      </c>
      <c r="E261" s="252" t="s">
        <v>1</v>
      </c>
      <c r="F261" s="253" t="s">
        <v>1146</v>
      </c>
      <c r="G261" s="250"/>
      <c r="H261" s="254">
        <v>24.300000000000001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154</v>
      </c>
      <c r="AU261" s="260" t="s">
        <v>91</v>
      </c>
      <c r="AV261" s="13" t="s">
        <v>91</v>
      </c>
      <c r="AW261" s="13" t="s">
        <v>36</v>
      </c>
      <c r="AX261" s="13" t="s">
        <v>82</v>
      </c>
      <c r="AY261" s="260" t="s">
        <v>146</v>
      </c>
    </row>
    <row r="262" s="13" customFormat="1">
      <c r="A262" s="13"/>
      <c r="B262" s="249"/>
      <c r="C262" s="250"/>
      <c r="D262" s="251" t="s">
        <v>154</v>
      </c>
      <c r="E262" s="252" t="s">
        <v>1</v>
      </c>
      <c r="F262" s="253" t="s">
        <v>1147</v>
      </c>
      <c r="G262" s="250"/>
      <c r="H262" s="254">
        <v>52</v>
      </c>
      <c r="I262" s="255"/>
      <c r="J262" s="250"/>
      <c r="K262" s="250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154</v>
      </c>
      <c r="AU262" s="260" t="s">
        <v>91</v>
      </c>
      <c r="AV262" s="13" t="s">
        <v>91</v>
      </c>
      <c r="AW262" s="13" t="s">
        <v>36</v>
      </c>
      <c r="AX262" s="13" t="s">
        <v>82</v>
      </c>
      <c r="AY262" s="260" t="s">
        <v>146</v>
      </c>
    </row>
    <row r="263" s="13" customFormat="1">
      <c r="A263" s="13"/>
      <c r="B263" s="249"/>
      <c r="C263" s="250"/>
      <c r="D263" s="251" t="s">
        <v>154</v>
      </c>
      <c r="E263" s="252" t="s">
        <v>1</v>
      </c>
      <c r="F263" s="253" t="s">
        <v>1148</v>
      </c>
      <c r="G263" s="250"/>
      <c r="H263" s="254">
        <v>68.861999999999995</v>
      </c>
      <c r="I263" s="255"/>
      <c r="J263" s="250"/>
      <c r="K263" s="250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154</v>
      </c>
      <c r="AU263" s="260" t="s">
        <v>91</v>
      </c>
      <c r="AV263" s="13" t="s">
        <v>91</v>
      </c>
      <c r="AW263" s="13" t="s">
        <v>36</v>
      </c>
      <c r="AX263" s="13" t="s">
        <v>82</v>
      </c>
      <c r="AY263" s="260" t="s">
        <v>146</v>
      </c>
    </row>
    <row r="264" s="14" customFormat="1">
      <c r="A264" s="14"/>
      <c r="B264" s="261"/>
      <c r="C264" s="262"/>
      <c r="D264" s="251" t="s">
        <v>154</v>
      </c>
      <c r="E264" s="263" t="s">
        <v>915</v>
      </c>
      <c r="F264" s="264" t="s">
        <v>157</v>
      </c>
      <c r="G264" s="262"/>
      <c r="H264" s="265">
        <v>505.01799999999997</v>
      </c>
      <c r="I264" s="266"/>
      <c r="J264" s="262"/>
      <c r="K264" s="262"/>
      <c r="L264" s="267"/>
      <c r="M264" s="268"/>
      <c r="N264" s="269"/>
      <c r="O264" s="269"/>
      <c r="P264" s="269"/>
      <c r="Q264" s="269"/>
      <c r="R264" s="269"/>
      <c r="S264" s="269"/>
      <c r="T264" s="27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1" t="s">
        <v>154</v>
      </c>
      <c r="AU264" s="271" t="s">
        <v>91</v>
      </c>
      <c r="AV264" s="14" t="s">
        <v>152</v>
      </c>
      <c r="AW264" s="14" t="s">
        <v>36</v>
      </c>
      <c r="AX264" s="14" t="s">
        <v>14</v>
      </c>
      <c r="AY264" s="271" t="s">
        <v>146</v>
      </c>
    </row>
    <row r="265" s="2" customFormat="1" ht="36" customHeight="1">
      <c r="A265" s="38"/>
      <c r="B265" s="39"/>
      <c r="C265" s="236" t="s">
        <v>435</v>
      </c>
      <c r="D265" s="236" t="s">
        <v>148</v>
      </c>
      <c r="E265" s="237" t="s">
        <v>1149</v>
      </c>
      <c r="F265" s="238" t="s">
        <v>1150</v>
      </c>
      <c r="G265" s="239" t="s">
        <v>112</v>
      </c>
      <c r="H265" s="240">
        <v>429.82799999999997</v>
      </c>
      <c r="I265" s="241"/>
      <c r="J265" s="242">
        <f>ROUND(I265*H265,2)</f>
        <v>0</v>
      </c>
      <c r="K265" s="238" t="s">
        <v>1</v>
      </c>
      <c r="L265" s="44"/>
      <c r="M265" s="243" t="s">
        <v>1</v>
      </c>
      <c r="N265" s="244" t="s">
        <v>47</v>
      </c>
      <c r="O265" s="91"/>
      <c r="P265" s="245">
        <f>O265*H265</f>
        <v>0</v>
      </c>
      <c r="Q265" s="245">
        <v>0</v>
      </c>
      <c r="R265" s="245">
        <f>Q265*H265</f>
        <v>0</v>
      </c>
      <c r="S265" s="245">
        <v>0</v>
      </c>
      <c r="T265" s="24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7" t="s">
        <v>152</v>
      </c>
      <c r="AT265" s="247" t="s">
        <v>148</v>
      </c>
      <c r="AU265" s="247" t="s">
        <v>91</v>
      </c>
      <c r="AY265" s="17" t="s">
        <v>146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7" t="s">
        <v>14</v>
      </c>
      <c r="BK265" s="248">
        <f>ROUND(I265*H265,2)</f>
        <v>0</v>
      </c>
      <c r="BL265" s="17" t="s">
        <v>152</v>
      </c>
      <c r="BM265" s="247" t="s">
        <v>1151</v>
      </c>
    </row>
    <row r="266" s="13" customFormat="1">
      <c r="A266" s="13"/>
      <c r="B266" s="249"/>
      <c r="C266" s="250"/>
      <c r="D266" s="251" t="s">
        <v>154</v>
      </c>
      <c r="E266" s="252" t="s">
        <v>1</v>
      </c>
      <c r="F266" s="253" t="s">
        <v>1152</v>
      </c>
      <c r="G266" s="250"/>
      <c r="H266" s="254">
        <v>429.82799999999997</v>
      </c>
      <c r="I266" s="255"/>
      <c r="J266" s="250"/>
      <c r="K266" s="250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154</v>
      </c>
      <c r="AU266" s="260" t="s">
        <v>91</v>
      </c>
      <c r="AV266" s="13" t="s">
        <v>91</v>
      </c>
      <c r="AW266" s="13" t="s">
        <v>36</v>
      </c>
      <c r="AX266" s="13" t="s">
        <v>82</v>
      </c>
      <c r="AY266" s="260" t="s">
        <v>146</v>
      </c>
    </row>
    <row r="267" s="14" customFormat="1">
      <c r="A267" s="14"/>
      <c r="B267" s="261"/>
      <c r="C267" s="262"/>
      <c r="D267" s="251" t="s">
        <v>154</v>
      </c>
      <c r="E267" s="263" t="s">
        <v>1</v>
      </c>
      <c r="F267" s="264" t="s">
        <v>157</v>
      </c>
      <c r="G267" s="262"/>
      <c r="H267" s="265">
        <v>429.82799999999997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1" t="s">
        <v>154</v>
      </c>
      <c r="AU267" s="271" t="s">
        <v>91</v>
      </c>
      <c r="AV267" s="14" t="s">
        <v>152</v>
      </c>
      <c r="AW267" s="14" t="s">
        <v>36</v>
      </c>
      <c r="AX267" s="14" t="s">
        <v>14</v>
      </c>
      <c r="AY267" s="271" t="s">
        <v>146</v>
      </c>
    </row>
    <row r="268" s="2" customFormat="1" ht="36" customHeight="1">
      <c r="A268" s="38"/>
      <c r="B268" s="39"/>
      <c r="C268" s="236" t="s">
        <v>439</v>
      </c>
      <c r="D268" s="236" t="s">
        <v>148</v>
      </c>
      <c r="E268" s="237" t="s">
        <v>1153</v>
      </c>
      <c r="F268" s="238" t="s">
        <v>1154</v>
      </c>
      <c r="G268" s="239" t="s">
        <v>112</v>
      </c>
      <c r="H268" s="240">
        <v>12962.129000000001</v>
      </c>
      <c r="I268" s="241"/>
      <c r="J268" s="242">
        <f>ROUND(I268*H268,2)</f>
        <v>0</v>
      </c>
      <c r="K268" s="238" t="s">
        <v>1</v>
      </c>
      <c r="L268" s="44"/>
      <c r="M268" s="243" t="s">
        <v>1</v>
      </c>
      <c r="N268" s="244" t="s">
        <v>47</v>
      </c>
      <c r="O268" s="91"/>
      <c r="P268" s="245">
        <f>O268*H268</f>
        <v>0</v>
      </c>
      <c r="Q268" s="245">
        <v>0</v>
      </c>
      <c r="R268" s="245">
        <f>Q268*H268</f>
        <v>0</v>
      </c>
      <c r="S268" s="245">
        <v>0</v>
      </c>
      <c r="T268" s="24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7" t="s">
        <v>152</v>
      </c>
      <c r="AT268" s="247" t="s">
        <v>148</v>
      </c>
      <c r="AU268" s="247" t="s">
        <v>91</v>
      </c>
      <c r="AY268" s="17" t="s">
        <v>146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7" t="s">
        <v>14</v>
      </c>
      <c r="BK268" s="248">
        <f>ROUND(I268*H268,2)</f>
        <v>0</v>
      </c>
      <c r="BL268" s="17" t="s">
        <v>152</v>
      </c>
      <c r="BM268" s="247" t="s">
        <v>1155</v>
      </c>
    </row>
    <row r="269" s="13" customFormat="1">
      <c r="A269" s="13"/>
      <c r="B269" s="249"/>
      <c r="C269" s="250"/>
      <c r="D269" s="251" t="s">
        <v>154</v>
      </c>
      <c r="E269" s="252" t="s">
        <v>1</v>
      </c>
      <c r="F269" s="253" t="s">
        <v>1156</v>
      </c>
      <c r="G269" s="250"/>
      <c r="H269" s="254">
        <v>12962.129000000001</v>
      </c>
      <c r="I269" s="255"/>
      <c r="J269" s="250"/>
      <c r="K269" s="250"/>
      <c r="L269" s="256"/>
      <c r="M269" s="257"/>
      <c r="N269" s="258"/>
      <c r="O269" s="258"/>
      <c r="P269" s="258"/>
      <c r="Q269" s="258"/>
      <c r="R269" s="258"/>
      <c r="S269" s="258"/>
      <c r="T269" s="25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0" t="s">
        <v>154</v>
      </c>
      <c r="AU269" s="260" t="s">
        <v>91</v>
      </c>
      <c r="AV269" s="13" t="s">
        <v>91</v>
      </c>
      <c r="AW269" s="13" t="s">
        <v>36</v>
      </c>
      <c r="AX269" s="13" t="s">
        <v>82</v>
      </c>
      <c r="AY269" s="260" t="s">
        <v>146</v>
      </c>
    </row>
    <row r="270" s="14" customFormat="1">
      <c r="A270" s="14"/>
      <c r="B270" s="261"/>
      <c r="C270" s="262"/>
      <c r="D270" s="251" t="s">
        <v>154</v>
      </c>
      <c r="E270" s="263" t="s">
        <v>1</v>
      </c>
      <c r="F270" s="264" t="s">
        <v>157</v>
      </c>
      <c r="G270" s="262"/>
      <c r="H270" s="265">
        <v>12962.129000000001</v>
      </c>
      <c r="I270" s="266"/>
      <c r="J270" s="262"/>
      <c r="K270" s="262"/>
      <c r="L270" s="267"/>
      <c r="M270" s="268"/>
      <c r="N270" s="269"/>
      <c r="O270" s="269"/>
      <c r="P270" s="269"/>
      <c r="Q270" s="269"/>
      <c r="R270" s="269"/>
      <c r="S270" s="269"/>
      <c r="T270" s="27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1" t="s">
        <v>154</v>
      </c>
      <c r="AU270" s="271" t="s">
        <v>91</v>
      </c>
      <c r="AV270" s="14" t="s">
        <v>152</v>
      </c>
      <c r="AW270" s="14" t="s">
        <v>36</v>
      </c>
      <c r="AX270" s="14" t="s">
        <v>14</v>
      </c>
      <c r="AY270" s="271" t="s">
        <v>146</v>
      </c>
    </row>
    <row r="271" s="2" customFormat="1" ht="36" customHeight="1">
      <c r="A271" s="38"/>
      <c r="B271" s="39"/>
      <c r="C271" s="236" t="s">
        <v>443</v>
      </c>
      <c r="D271" s="236" t="s">
        <v>148</v>
      </c>
      <c r="E271" s="237" t="s">
        <v>1157</v>
      </c>
      <c r="F271" s="238" t="s">
        <v>1158</v>
      </c>
      <c r="G271" s="239" t="s">
        <v>112</v>
      </c>
      <c r="H271" s="240">
        <v>30.702000000000002</v>
      </c>
      <c r="I271" s="241"/>
      <c r="J271" s="242">
        <f>ROUND(I271*H271,2)</f>
        <v>0</v>
      </c>
      <c r="K271" s="238" t="s">
        <v>151</v>
      </c>
      <c r="L271" s="44"/>
      <c r="M271" s="243" t="s">
        <v>1</v>
      </c>
      <c r="N271" s="244" t="s">
        <v>47</v>
      </c>
      <c r="O271" s="91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7" t="s">
        <v>152</v>
      </c>
      <c r="AT271" s="247" t="s">
        <v>148</v>
      </c>
      <c r="AU271" s="247" t="s">
        <v>91</v>
      </c>
      <c r="AY271" s="17" t="s">
        <v>146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7" t="s">
        <v>14</v>
      </c>
      <c r="BK271" s="248">
        <f>ROUND(I271*H271,2)</f>
        <v>0</v>
      </c>
      <c r="BL271" s="17" t="s">
        <v>152</v>
      </c>
      <c r="BM271" s="247" t="s">
        <v>1159</v>
      </c>
    </row>
    <row r="272" s="13" customFormat="1">
      <c r="A272" s="13"/>
      <c r="B272" s="249"/>
      <c r="C272" s="250"/>
      <c r="D272" s="251" t="s">
        <v>154</v>
      </c>
      <c r="E272" s="252" t="s">
        <v>1</v>
      </c>
      <c r="F272" s="253" t="s">
        <v>912</v>
      </c>
      <c r="G272" s="250"/>
      <c r="H272" s="254">
        <v>30.702000000000002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154</v>
      </c>
      <c r="AU272" s="260" t="s">
        <v>91</v>
      </c>
      <c r="AV272" s="13" t="s">
        <v>91</v>
      </c>
      <c r="AW272" s="13" t="s">
        <v>36</v>
      </c>
      <c r="AX272" s="13" t="s">
        <v>82</v>
      </c>
      <c r="AY272" s="260" t="s">
        <v>146</v>
      </c>
    </row>
    <row r="273" s="14" customFormat="1">
      <c r="A273" s="14"/>
      <c r="B273" s="261"/>
      <c r="C273" s="262"/>
      <c r="D273" s="251" t="s">
        <v>154</v>
      </c>
      <c r="E273" s="263" t="s">
        <v>1</v>
      </c>
      <c r="F273" s="264" t="s">
        <v>157</v>
      </c>
      <c r="G273" s="262"/>
      <c r="H273" s="265">
        <v>30.702000000000002</v>
      </c>
      <c r="I273" s="266"/>
      <c r="J273" s="262"/>
      <c r="K273" s="262"/>
      <c r="L273" s="267"/>
      <c r="M273" s="268"/>
      <c r="N273" s="269"/>
      <c r="O273" s="269"/>
      <c r="P273" s="269"/>
      <c r="Q273" s="269"/>
      <c r="R273" s="269"/>
      <c r="S273" s="269"/>
      <c r="T273" s="27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1" t="s">
        <v>154</v>
      </c>
      <c r="AU273" s="271" t="s">
        <v>91</v>
      </c>
      <c r="AV273" s="14" t="s">
        <v>152</v>
      </c>
      <c r="AW273" s="14" t="s">
        <v>36</v>
      </c>
      <c r="AX273" s="14" t="s">
        <v>14</v>
      </c>
      <c r="AY273" s="271" t="s">
        <v>146</v>
      </c>
    </row>
    <row r="274" s="2" customFormat="1" ht="36" customHeight="1">
      <c r="A274" s="38"/>
      <c r="B274" s="39"/>
      <c r="C274" s="236" t="s">
        <v>447</v>
      </c>
      <c r="D274" s="236" t="s">
        <v>148</v>
      </c>
      <c r="E274" s="237" t="s">
        <v>1160</v>
      </c>
      <c r="F274" s="238" t="s">
        <v>1161</v>
      </c>
      <c r="G274" s="239" t="s">
        <v>112</v>
      </c>
      <c r="H274" s="240">
        <v>505.01799999999997</v>
      </c>
      <c r="I274" s="241"/>
      <c r="J274" s="242">
        <f>ROUND(I274*H274,2)</f>
        <v>0</v>
      </c>
      <c r="K274" s="238" t="s">
        <v>151</v>
      </c>
      <c r="L274" s="44"/>
      <c r="M274" s="243" t="s">
        <v>1</v>
      </c>
      <c r="N274" s="244" t="s">
        <v>47</v>
      </c>
      <c r="O274" s="91"/>
      <c r="P274" s="245">
        <f>O274*H274</f>
        <v>0</v>
      </c>
      <c r="Q274" s="245">
        <v>0</v>
      </c>
      <c r="R274" s="245">
        <f>Q274*H274</f>
        <v>0</v>
      </c>
      <c r="S274" s="245">
        <v>0</v>
      </c>
      <c r="T274" s="246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7" t="s">
        <v>152</v>
      </c>
      <c r="AT274" s="247" t="s">
        <v>148</v>
      </c>
      <c r="AU274" s="247" t="s">
        <v>91</v>
      </c>
      <c r="AY274" s="17" t="s">
        <v>146</v>
      </c>
      <c r="BE274" s="248">
        <f>IF(N274="základní",J274,0)</f>
        <v>0</v>
      </c>
      <c r="BF274" s="248">
        <f>IF(N274="snížená",J274,0)</f>
        <v>0</v>
      </c>
      <c r="BG274" s="248">
        <f>IF(N274="zákl. přenesená",J274,0)</f>
        <v>0</v>
      </c>
      <c r="BH274" s="248">
        <f>IF(N274="sníž. přenesená",J274,0)</f>
        <v>0</v>
      </c>
      <c r="BI274" s="248">
        <f>IF(N274="nulová",J274,0)</f>
        <v>0</v>
      </c>
      <c r="BJ274" s="17" t="s">
        <v>14</v>
      </c>
      <c r="BK274" s="248">
        <f>ROUND(I274*H274,2)</f>
        <v>0</v>
      </c>
      <c r="BL274" s="17" t="s">
        <v>152</v>
      </c>
      <c r="BM274" s="247" t="s">
        <v>1162</v>
      </c>
    </row>
    <row r="275" s="13" customFormat="1">
      <c r="A275" s="13"/>
      <c r="B275" s="249"/>
      <c r="C275" s="250"/>
      <c r="D275" s="251" t="s">
        <v>154</v>
      </c>
      <c r="E275" s="252" t="s">
        <v>1</v>
      </c>
      <c r="F275" s="253" t="s">
        <v>915</v>
      </c>
      <c r="G275" s="250"/>
      <c r="H275" s="254">
        <v>505.01799999999997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154</v>
      </c>
      <c r="AU275" s="260" t="s">
        <v>91</v>
      </c>
      <c r="AV275" s="13" t="s">
        <v>91</v>
      </c>
      <c r="AW275" s="13" t="s">
        <v>36</v>
      </c>
      <c r="AX275" s="13" t="s">
        <v>82</v>
      </c>
      <c r="AY275" s="260" t="s">
        <v>146</v>
      </c>
    </row>
    <row r="276" s="14" customFormat="1">
      <c r="A276" s="14"/>
      <c r="B276" s="261"/>
      <c r="C276" s="262"/>
      <c r="D276" s="251" t="s">
        <v>154</v>
      </c>
      <c r="E276" s="263" t="s">
        <v>1</v>
      </c>
      <c r="F276" s="264" t="s">
        <v>157</v>
      </c>
      <c r="G276" s="262"/>
      <c r="H276" s="265">
        <v>505.01799999999997</v>
      </c>
      <c r="I276" s="266"/>
      <c r="J276" s="262"/>
      <c r="K276" s="262"/>
      <c r="L276" s="267"/>
      <c r="M276" s="268"/>
      <c r="N276" s="269"/>
      <c r="O276" s="269"/>
      <c r="P276" s="269"/>
      <c r="Q276" s="269"/>
      <c r="R276" s="269"/>
      <c r="S276" s="269"/>
      <c r="T276" s="27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1" t="s">
        <v>154</v>
      </c>
      <c r="AU276" s="271" t="s">
        <v>91</v>
      </c>
      <c r="AV276" s="14" t="s">
        <v>152</v>
      </c>
      <c r="AW276" s="14" t="s">
        <v>36</v>
      </c>
      <c r="AX276" s="14" t="s">
        <v>14</v>
      </c>
      <c r="AY276" s="271" t="s">
        <v>146</v>
      </c>
    </row>
    <row r="277" s="2" customFormat="1" ht="48" customHeight="1">
      <c r="A277" s="38"/>
      <c r="B277" s="39"/>
      <c r="C277" s="236" t="s">
        <v>451</v>
      </c>
      <c r="D277" s="236" t="s">
        <v>148</v>
      </c>
      <c r="E277" s="237" t="s">
        <v>1163</v>
      </c>
      <c r="F277" s="238" t="s">
        <v>1164</v>
      </c>
      <c r="G277" s="239" t="s">
        <v>115</v>
      </c>
      <c r="H277" s="240">
        <v>322.947</v>
      </c>
      <c r="I277" s="241"/>
      <c r="J277" s="242">
        <f>ROUND(I277*H277,2)</f>
        <v>0</v>
      </c>
      <c r="K277" s="238" t="s">
        <v>151</v>
      </c>
      <c r="L277" s="44"/>
      <c r="M277" s="243" t="s">
        <v>1</v>
      </c>
      <c r="N277" s="244" t="s">
        <v>47</v>
      </c>
      <c r="O277" s="91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7" t="s">
        <v>152</v>
      </c>
      <c r="AT277" s="247" t="s">
        <v>148</v>
      </c>
      <c r="AU277" s="247" t="s">
        <v>91</v>
      </c>
      <c r="AY277" s="17" t="s">
        <v>146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17" t="s">
        <v>14</v>
      </c>
      <c r="BK277" s="248">
        <f>ROUND(I277*H277,2)</f>
        <v>0</v>
      </c>
      <c r="BL277" s="17" t="s">
        <v>152</v>
      </c>
      <c r="BM277" s="247" t="s">
        <v>1165</v>
      </c>
    </row>
    <row r="278" s="15" customFormat="1">
      <c r="A278" s="15"/>
      <c r="B278" s="291"/>
      <c r="C278" s="292"/>
      <c r="D278" s="251" t="s">
        <v>154</v>
      </c>
      <c r="E278" s="293" t="s">
        <v>1</v>
      </c>
      <c r="F278" s="294" t="s">
        <v>1166</v>
      </c>
      <c r="G278" s="292"/>
      <c r="H278" s="293" t="s">
        <v>1</v>
      </c>
      <c r="I278" s="295"/>
      <c r="J278" s="292"/>
      <c r="K278" s="292"/>
      <c r="L278" s="296"/>
      <c r="M278" s="297"/>
      <c r="N278" s="298"/>
      <c r="O278" s="298"/>
      <c r="P278" s="298"/>
      <c r="Q278" s="298"/>
      <c r="R278" s="298"/>
      <c r="S278" s="298"/>
      <c r="T278" s="299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300" t="s">
        <v>154</v>
      </c>
      <c r="AU278" s="300" t="s">
        <v>91</v>
      </c>
      <c r="AV278" s="15" t="s">
        <v>14</v>
      </c>
      <c r="AW278" s="15" t="s">
        <v>36</v>
      </c>
      <c r="AX278" s="15" t="s">
        <v>82</v>
      </c>
      <c r="AY278" s="300" t="s">
        <v>146</v>
      </c>
    </row>
    <row r="279" s="13" customFormat="1">
      <c r="A279" s="13"/>
      <c r="B279" s="249"/>
      <c r="C279" s="250"/>
      <c r="D279" s="251" t="s">
        <v>154</v>
      </c>
      <c r="E279" s="252" t="s">
        <v>1</v>
      </c>
      <c r="F279" s="253" t="s">
        <v>1167</v>
      </c>
      <c r="G279" s="250"/>
      <c r="H279" s="254">
        <v>41.905000000000001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154</v>
      </c>
      <c r="AU279" s="260" t="s">
        <v>91</v>
      </c>
      <c r="AV279" s="13" t="s">
        <v>91</v>
      </c>
      <c r="AW279" s="13" t="s">
        <v>36</v>
      </c>
      <c r="AX279" s="13" t="s">
        <v>82</v>
      </c>
      <c r="AY279" s="260" t="s">
        <v>146</v>
      </c>
    </row>
    <row r="280" s="13" customFormat="1">
      <c r="A280" s="13"/>
      <c r="B280" s="249"/>
      <c r="C280" s="250"/>
      <c r="D280" s="251" t="s">
        <v>154</v>
      </c>
      <c r="E280" s="252" t="s">
        <v>1</v>
      </c>
      <c r="F280" s="253" t="s">
        <v>1168</v>
      </c>
      <c r="G280" s="250"/>
      <c r="H280" s="254">
        <v>251.43199999999999</v>
      </c>
      <c r="I280" s="255"/>
      <c r="J280" s="250"/>
      <c r="K280" s="250"/>
      <c r="L280" s="256"/>
      <c r="M280" s="257"/>
      <c r="N280" s="258"/>
      <c r="O280" s="258"/>
      <c r="P280" s="258"/>
      <c r="Q280" s="258"/>
      <c r="R280" s="258"/>
      <c r="S280" s="258"/>
      <c r="T280" s="25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0" t="s">
        <v>154</v>
      </c>
      <c r="AU280" s="260" t="s">
        <v>91</v>
      </c>
      <c r="AV280" s="13" t="s">
        <v>91</v>
      </c>
      <c r="AW280" s="13" t="s">
        <v>36</v>
      </c>
      <c r="AX280" s="13" t="s">
        <v>82</v>
      </c>
      <c r="AY280" s="260" t="s">
        <v>146</v>
      </c>
    </row>
    <row r="281" s="13" customFormat="1">
      <c r="A281" s="13"/>
      <c r="B281" s="249"/>
      <c r="C281" s="250"/>
      <c r="D281" s="251" t="s">
        <v>154</v>
      </c>
      <c r="E281" s="252" t="s">
        <v>1</v>
      </c>
      <c r="F281" s="253" t="s">
        <v>1169</v>
      </c>
      <c r="G281" s="250"/>
      <c r="H281" s="254">
        <v>4.2300000000000004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154</v>
      </c>
      <c r="AU281" s="260" t="s">
        <v>91</v>
      </c>
      <c r="AV281" s="13" t="s">
        <v>91</v>
      </c>
      <c r="AW281" s="13" t="s">
        <v>36</v>
      </c>
      <c r="AX281" s="13" t="s">
        <v>82</v>
      </c>
      <c r="AY281" s="260" t="s">
        <v>146</v>
      </c>
    </row>
    <row r="282" s="13" customFormat="1">
      <c r="A282" s="13"/>
      <c r="B282" s="249"/>
      <c r="C282" s="250"/>
      <c r="D282" s="251" t="s">
        <v>154</v>
      </c>
      <c r="E282" s="252" t="s">
        <v>1</v>
      </c>
      <c r="F282" s="253" t="s">
        <v>1170</v>
      </c>
      <c r="G282" s="250"/>
      <c r="H282" s="254">
        <v>25.379999999999999</v>
      </c>
      <c r="I282" s="255"/>
      <c r="J282" s="250"/>
      <c r="K282" s="250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154</v>
      </c>
      <c r="AU282" s="260" t="s">
        <v>91</v>
      </c>
      <c r="AV282" s="13" t="s">
        <v>91</v>
      </c>
      <c r="AW282" s="13" t="s">
        <v>36</v>
      </c>
      <c r="AX282" s="13" t="s">
        <v>82</v>
      </c>
      <c r="AY282" s="260" t="s">
        <v>146</v>
      </c>
    </row>
    <row r="283" s="14" customFormat="1">
      <c r="A283" s="14"/>
      <c r="B283" s="261"/>
      <c r="C283" s="262"/>
      <c r="D283" s="251" t="s">
        <v>154</v>
      </c>
      <c r="E283" s="263" t="s">
        <v>1</v>
      </c>
      <c r="F283" s="264" t="s">
        <v>157</v>
      </c>
      <c r="G283" s="262"/>
      <c r="H283" s="265">
        <v>322.947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1" t="s">
        <v>154</v>
      </c>
      <c r="AU283" s="271" t="s">
        <v>91</v>
      </c>
      <c r="AV283" s="14" t="s">
        <v>152</v>
      </c>
      <c r="AW283" s="14" t="s">
        <v>36</v>
      </c>
      <c r="AX283" s="14" t="s">
        <v>14</v>
      </c>
      <c r="AY283" s="271" t="s">
        <v>146</v>
      </c>
    </row>
    <row r="284" s="2" customFormat="1" ht="48" customHeight="1">
      <c r="A284" s="38"/>
      <c r="B284" s="39"/>
      <c r="C284" s="236" t="s">
        <v>456</v>
      </c>
      <c r="D284" s="236" t="s">
        <v>148</v>
      </c>
      <c r="E284" s="237" t="s">
        <v>1171</v>
      </c>
      <c r="F284" s="238" t="s">
        <v>1172</v>
      </c>
      <c r="G284" s="239" t="s">
        <v>115</v>
      </c>
      <c r="H284" s="240">
        <v>138.40600000000001</v>
      </c>
      <c r="I284" s="241"/>
      <c r="J284" s="242">
        <f>ROUND(I284*H284,2)</f>
        <v>0</v>
      </c>
      <c r="K284" s="238" t="s">
        <v>151</v>
      </c>
      <c r="L284" s="44"/>
      <c r="M284" s="243" t="s">
        <v>1</v>
      </c>
      <c r="N284" s="244" t="s">
        <v>47</v>
      </c>
      <c r="O284" s="91"/>
      <c r="P284" s="245">
        <f>O284*H284</f>
        <v>0</v>
      </c>
      <c r="Q284" s="245">
        <v>0</v>
      </c>
      <c r="R284" s="245">
        <f>Q284*H284</f>
        <v>0</v>
      </c>
      <c r="S284" s="245">
        <v>0</v>
      </c>
      <c r="T284" s="246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7" t="s">
        <v>152</v>
      </c>
      <c r="AT284" s="247" t="s">
        <v>148</v>
      </c>
      <c r="AU284" s="247" t="s">
        <v>91</v>
      </c>
      <c r="AY284" s="17" t="s">
        <v>146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7" t="s">
        <v>14</v>
      </c>
      <c r="BK284" s="248">
        <f>ROUND(I284*H284,2)</f>
        <v>0</v>
      </c>
      <c r="BL284" s="17" t="s">
        <v>152</v>
      </c>
      <c r="BM284" s="247" t="s">
        <v>1173</v>
      </c>
    </row>
    <row r="285" s="15" customFormat="1">
      <c r="A285" s="15"/>
      <c r="B285" s="291"/>
      <c r="C285" s="292"/>
      <c r="D285" s="251" t="s">
        <v>154</v>
      </c>
      <c r="E285" s="293" t="s">
        <v>1</v>
      </c>
      <c r="F285" s="294" t="s">
        <v>1166</v>
      </c>
      <c r="G285" s="292"/>
      <c r="H285" s="293" t="s">
        <v>1</v>
      </c>
      <c r="I285" s="295"/>
      <c r="J285" s="292"/>
      <c r="K285" s="292"/>
      <c r="L285" s="296"/>
      <c r="M285" s="297"/>
      <c r="N285" s="298"/>
      <c r="O285" s="298"/>
      <c r="P285" s="298"/>
      <c r="Q285" s="298"/>
      <c r="R285" s="298"/>
      <c r="S285" s="298"/>
      <c r="T285" s="299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300" t="s">
        <v>154</v>
      </c>
      <c r="AU285" s="300" t="s">
        <v>91</v>
      </c>
      <c r="AV285" s="15" t="s">
        <v>14</v>
      </c>
      <c r="AW285" s="15" t="s">
        <v>36</v>
      </c>
      <c r="AX285" s="15" t="s">
        <v>82</v>
      </c>
      <c r="AY285" s="300" t="s">
        <v>146</v>
      </c>
    </row>
    <row r="286" s="13" customFormat="1">
      <c r="A286" s="13"/>
      <c r="B286" s="249"/>
      <c r="C286" s="250"/>
      <c r="D286" s="251" t="s">
        <v>154</v>
      </c>
      <c r="E286" s="252" t="s">
        <v>1</v>
      </c>
      <c r="F286" s="253" t="s">
        <v>1174</v>
      </c>
      <c r="G286" s="250"/>
      <c r="H286" s="254">
        <v>125.71599999999999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154</v>
      </c>
      <c r="AU286" s="260" t="s">
        <v>91</v>
      </c>
      <c r="AV286" s="13" t="s">
        <v>91</v>
      </c>
      <c r="AW286" s="13" t="s">
        <v>36</v>
      </c>
      <c r="AX286" s="13" t="s">
        <v>82</v>
      </c>
      <c r="AY286" s="260" t="s">
        <v>146</v>
      </c>
    </row>
    <row r="287" s="13" customFormat="1">
      <c r="A287" s="13"/>
      <c r="B287" s="249"/>
      <c r="C287" s="250"/>
      <c r="D287" s="251" t="s">
        <v>154</v>
      </c>
      <c r="E287" s="252" t="s">
        <v>1</v>
      </c>
      <c r="F287" s="253" t="s">
        <v>1175</v>
      </c>
      <c r="G287" s="250"/>
      <c r="H287" s="254">
        <v>12.69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154</v>
      </c>
      <c r="AU287" s="260" t="s">
        <v>91</v>
      </c>
      <c r="AV287" s="13" t="s">
        <v>91</v>
      </c>
      <c r="AW287" s="13" t="s">
        <v>36</v>
      </c>
      <c r="AX287" s="13" t="s">
        <v>82</v>
      </c>
      <c r="AY287" s="260" t="s">
        <v>146</v>
      </c>
    </row>
    <row r="288" s="14" customFormat="1">
      <c r="A288" s="14"/>
      <c r="B288" s="261"/>
      <c r="C288" s="262"/>
      <c r="D288" s="251" t="s">
        <v>154</v>
      </c>
      <c r="E288" s="263" t="s">
        <v>1</v>
      </c>
      <c r="F288" s="264" t="s">
        <v>157</v>
      </c>
      <c r="G288" s="262"/>
      <c r="H288" s="265">
        <v>138.40600000000001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1" t="s">
        <v>154</v>
      </c>
      <c r="AU288" s="271" t="s">
        <v>91</v>
      </c>
      <c r="AV288" s="14" t="s">
        <v>152</v>
      </c>
      <c r="AW288" s="14" t="s">
        <v>36</v>
      </c>
      <c r="AX288" s="14" t="s">
        <v>14</v>
      </c>
      <c r="AY288" s="271" t="s">
        <v>146</v>
      </c>
    </row>
    <row r="289" s="2" customFormat="1" ht="48" customHeight="1">
      <c r="A289" s="38"/>
      <c r="B289" s="39"/>
      <c r="C289" s="236" t="s">
        <v>461</v>
      </c>
      <c r="D289" s="236" t="s">
        <v>148</v>
      </c>
      <c r="E289" s="237" t="s">
        <v>1176</v>
      </c>
      <c r="F289" s="238" t="s">
        <v>1177</v>
      </c>
      <c r="G289" s="239" t="s">
        <v>115</v>
      </c>
      <c r="H289" s="240">
        <v>376.27499999999998</v>
      </c>
      <c r="I289" s="241"/>
      <c r="J289" s="242">
        <f>ROUND(I289*H289,2)</f>
        <v>0</v>
      </c>
      <c r="K289" s="238" t="s">
        <v>151</v>
      </c>
      <c r="L289" s="44"/>
      <c r="M289" s="243" t="s">
        <v>1</v>
      </c>
      <c r="N289" s="244" t="s">
        <v>47</v>
      </c>
      <c r="O289" s="91"/>
      <c r="P289" s="245">
        <f>O289*H289</f>
        <v>0</v>
      </c>
      <c r="Q289" s="245">
        <v>0</v>
      </c>
      <c r="R289" s="245">
        <f>Q289*H289</f>
        <v>0</v>
      </c>
      <c r="S289" s="245">
        <v>0</v>
      </c>
      <c r="T289" s="246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7" t="s">
        <v>152</v>
      </c>
      <c r="AT289" s="247" t="s">
        <v>148</v>
      </c>
      <c r="AU289" s="247" t="s">
        <v>91</v>
      </c>
      <c r="AY289" s="17" t="s">
        <v>146</v>
      </c>
      <c r="BE289" s="248">
        <f>IF(N289="základní",J289,0)</f>
        <v>0</v>
      </c>
      <c r="BF289" s="248">
        <f>IF(N289="snížená",J289,0)</f>
        <v>0</v>
      </c>
      <c r="BG289" s="248">
        <f>IF(N289="zákl. přenesená",J289,0)</f>
        <v>0</v>
      </c>
      <c r="BH289" s="248">
        <f>IF(N289="sníž. přenesená",J289,0)</f>
        <v>0</v>
      </c>
      <c r="BI289" s="248">
        <f>IF(N289="nulová",J289,0)</f>
        <v>0</v>
      </c>
      <c r="BJ289" s="17" t="s">
        <v>14</v>
      </c>
      <c r="BK289" s="248">
        <f>ROUND(I289*H289,2)</f>
        <v>0</v>
      </c>
      <c r="BL289" s="17" t="s">
        <v>152</v>
      </c>
      <c r="BM289" s="247" t="s">
        <v>1178</v>
      </c>
    </row>
    <row r="290" s="13" customFormat="1">
      <c r="A290" s="13"/>
      <c r="B290" s="249"/>
      <c r="C290" s="250"/>
      <c r="D290" s="251" t="s">
        <v>154</v>
      </c>
      <c r="E290" s="252" t="s">
        <v>1</v>
      </c>
      <c r="F290" s="253" t="s">
        <v>1179</v>
      </c>
      <c r="G290" s="250"/>
      <c r="H290" s="254">
        <v>376.27499999999998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0" t="s">
        <v>154</v>
      </c>
      <c r="AU290" s="260" t="s">
        <v>91</v>
      </c>
      <c r="AV290" s="13" t="s">
        <v>91</v>
      </c>
      <c r="AW290" s="13" t="s">
        <v>36</v>
      </c>
      <c r="AX290" s="13" t="s">
        <v>82</v>
      </c>
      <c r="AY290" s="260" t="s">
        <v>146</v>
      </c>
    </row>
    <row r="291" s="14" customFormat="1">
      <c r="A291" s="14"/>
      <c r="B291" s="261"/>
      <c r="C291" s="262"/>
      <c r="D291" s="251" t="s">
        <v>154</v>
      </c>
      <c r="E291" s="263" t="s">
        <v>1</v>
      </c>
      <c r="F291" s="264" t="s">
        <v>157</v>
      </c>
      <c r="G291" s="262"/>
      <c r="H291" s="265">
        <v>376.27499999999998</v>
      </c>
      <c r="I291" s="266"/>
      <c r="J291" s="262"/>
      <c r="K291" s="262"/>
      <c r="L291" s="267"/>
      <c r="M291" s="268"/>
      <c r="N291" s="269"/>
      <c r="O291" s="269"/>
      <c r="P291" s="269"/>
      <c r="Q291" s="269"/>
      <c r="R291" s="269"/>
      <c r="S291" s="269"/>
      <c r="T291" s="27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1" t="s">
        <v>154</v>
      </c>
      <c r="AU291" s="271" t="s">
        <v>91</v>
      </c>
      <c r="AV291" s="14" t="s">
        <v>152</v>
      </c>
      <c r="AW291" s="14" t="s">
        <v>36</v>
      </c>
      <c r="AX291" s="14" t="s">
        <v>14</v>
      </c>
      <c r="AY291" s="271" t="s">
        <v>146</v>
      </c>
    </row>
    <row r="292" s="2" customFormat="1" ht="60" customHeight="1">
      <c r="A292" s="38"/>
      <c r="B292" s="39"/>
      <c r="C292" s="236" t="s">
        <v>465</v>
      </c>
      <c r="D292" s="236" t="s">
        <v>148</v>
      </c>
      <c r="E292" s="237" t="s">
        <v>171</v>
      </c>
      <c r="F292" s="238" t="s">
        <v>172</v>
      </c>
      <c r="G292" s="239" t="s">
        <v>115</v>
      </c>
      <c r="H292" s="240">
        <v>403.68400000000003</v>
      </c>
      <c r="I292" s="241"/>
      <c r="J292" s="242">
        <f>ROUND(I292*H292,2)</f>
        <v>0</v>
      </c>
      <c r="K292" s="238" t="s">
        <v>151</v>
      </c>
      <c r="L292" s="44"/>
      <c r="M292" s="243" t="s">
        <v>1</v>
      </c>
      <c r="N292" s="244" t="s">
        <v>47</v>
      </c>
      <c r="O292" s="91"/>
      <c r="P292" s="245">
        <f>O292*H292</f>
        <v>0</v>
      </c>
      <c r="Q292" s="245">
        <v>0</v>
      </c>
      <c r="R292" s="245">
        <f>Q292*H292</f>
        <v>0</v>
      </c>
      <c r="S292" s="245">
        <v>0</v>
      </c>
      <c r="T292" s="246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7" t="s">
        <v>152</v>
      </c>
      <c r="AT292" s="247" t="s">
        <v>148</v>
      </c>
      <c r="AU292" s="247" t="s">
        <v>91</v>
      </c>
      <c r="AY292" s="17" t="s">
        <v>146</v>
      </c>
      <c r="BE292" s="248">
        <f>IF(N292="základní",J292,0)</f>
        <v>0</v>
      </c>
      <c r="BF292" s="248">
        <f>IF(N292="snížená",J292,0)</f>
        <v>0</v>
      </c>
      <c r="BG292" s="248">
        <f>IF(N292="zákl. přenesená",J292,0)</f>
        <v>0</v>
      </c>
      <c r="BH292" s="248">
        <f>IF(N292="sníž. přenesená",J292,0)</f>
        <v>0</v>
      </c>
      <c r="BI292" s="248">
        <f>IF(N292="nulová",J292,0)</f>
        <v>0</v>
      </c>
      <c r="BJ292" s="17" t="s">
        <v>14</v>
      </c>
      <c r="BK292" s="248">
        <f>ROUND(I292*H292,2)</f>
        <v>0</v>
      </c>
      <c r="BL292" s="17" t="s">
        <v>152</v>
      </c>
      <c r="BM292" s="247" t="s">
        <v>1180</v>
      </c>
    </row>
    <row r="293" s="15" customFormat="1">
      <c r="A293" s="15"/>
      <c r="B293" s="291"/>
      <c r="C293" s="292"/>
      <c r="D293" s="251" t="s">
        <v>154</v>
      </c>
      <c r="E293" s="293" t="s">
        <v>1</v>
      </c>
      <c r="F293" s="294" t="s">
        <v>1166</v>
      </c>
      <c r="G293" s="292"/>
      <c r="H293" s="293" t="s">
        <v>1</v>
      </c>
      <c r="I293" s="295"/>
      <c r="J293" s="292"/>
      <c r="K293" s="292"/>
      <c r="L293" s="296"/>
      <c r="M293" s="297"/>
      <c r="N293" s="298"/>
      <c r="O293" s="298"/>
      <c r="P293" s="298"/>
      <c r="Q293" s="298"/>
      <c r="R293" s="298"/>
      <c r="S293" s="298"/>
      <c r="T293" s="299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300" t="s">
        <v>154</v>
      </c>
      <c r="AU293" s="300" t="s">
        <v>91</v>
      </c>
      <c r="AV293" s="15" t="s">
        <v>14</v>
      </c>
      <c r="AW293" s="15" t="s">
        <v>36</v>
      </c>
      <c r="AX293" s="15" t="s">
        <v>82</v>
      </c>
      <c r="AY293" s="300" t="s">
        <v>146</v>
      </c>
    </row>
    <row r="294" s="13" customFormat="1">
      <c r="A294" s="13"/>
      <c r="B294" s="249"/>
      <c r="C294" s="250"/>
      <c r="D294" s="251" t="s">
        <v>154</v>
      </c>
      <c r="E294" s="252" t="s">
        <v>1</v>
      </c>
      <c r="F294" s="253" t="s">
        <v>1167</v>
      </c>
      <c r="G294" s="250"/>
      <c r="H294" s="254">
        <v>41.905000000000001</v>
      </c>
      <c r="I294" s="255"/>
      <c r="J294" s="250"/>
      <c r="K294" s="250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154</v>
      </c>
      <c r="AU294" s="260" t="s">
        <v>91</v>
      </c>
      <c r="AV294" s="13" t="s">
        <v>91</v>
      </c>
      <c r="AW294" s="13" t="s">
        <v>36</v>
      </c>
      <c r="AX294" s="13" t="s">
        <v>82</v>
      </c>
      <c r="AY294" s="260" t="s">
        <v>146</v>
      </c>
    </row>
    <row r="295" s="13" customFormat="1">
      <c r="A295" s="13"/>
      <c r="B295" s="249"/>
      <c r="C295" s="250"/>
      <c r="D295" s="251" t="s">
        <v>154</v>
      </c>
      <c r="E295" s="252" t="s">
        <v>1</v>
      </c>
      <c r="F295" s="253" t="s">
        <v>1181</v>
      </c>
      <c r="G295" s="250"/>
      <c r="H295" s="254">
        <v>10.476000000000001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154</v>
      </c>
      <c r="AU295" s="260" t="s">
        <v>91</v>
      </c>
      <c r="AV295" s="13" t="s">
        <v>91</v>
      </c>
      <c r="AW295" s="13" t="s">
        <v>36</v>
      </c>
      <c r="AX295" s="13" t="s">
        <v>82</v>
      </c>
      <c r="AY295" s="260" t="s">
        <v>146</v>
      </c>
    </row>
    <row r="296" s="13" customFormat="1">
      <c r="A296" s="13"/>
      <c r="B296" s="249"/>
      <c r="C296" s="250"/>
      <c r="D296" s="251" t="s">
        <v>154</v>
      </c>
      <c r="E296" s="252" t="s">
        <v>1</v>
      </c>
      <c r="F296" s="253" t="s">
        <v>1168</v>
      </c>
      <c r="G296" s="250"/>
      <c r="H296" s="254">
        <v>251.43199999999999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154</v>
      </c>
      <c r="AU296" s="260" t="s">
        <v>91</v>
      </c>
      <c r="AV296" s="13" t="s">
        <v>91</v>
      </c>
      <c r="AW296" s="13" t="s">
        <v>36</v>
      </c>
      <c r="AX296" s="13" t="s">
        <v>82</v>
      </c>
      <c r="AY296" s="260" t="s">
        <v>146</v>
      </c>
    </row>
    <row r="297" s="13" customFormat="1">
      <c r="A297" s="13"/>
      <c r="B297" s="249"/>
      <c r="C297" s="250"/>
      <c r="D297" s="251" t="s">
        <v>154</v>
      </c>
      <c r="E297" s="252" t="s">
        <v>1</v>
      </c>
      <c r="F297" s="253" t="s">
        <v>1182</v>
      </c>
      <c r="G297" s="250"/>
      <c r="H297" s="254">
        <v>62.857999999999997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154</v>
      </c>
      <c r="AU297" s="260" t="s">
        <v>91</v>
      </c>
      <c r="AV297" s="13" t="s">
        <v>91</v>
      </c>
      <c r="AW297" s="13" t="s">
        <v>36</v>
      </c>
      <c r="AX297" s="13" t="s">
        <v>82</v>
      </c>
      <c r="AY297" s="260" t="s">
        <v>146</v>
      </c>
    </row>
    <row r="298" s="13" customFormat="1">
      <c r="A298" s="13"/>
      <c r="B298" s="249"/>
      <c r="C298" s="250"/>
      <c r="D298" s="251" t="s">
        <v>154</v>
      </c>
      <c r="E298" s="252" t="s">
        <v>1</v>
      </c>
      <c r="F298" s="253" t="s">
        <v>1169</v>
      </c>
      <c r="G298" s="250"/>
      <c r="H298" s="254">
        <v>4.2300000000000004</v>
      </c>
      <c r="I298" s="255"/>
      <c r="J298" s="250"/>
      <c r="K298" s="250"/>
      <c r="L298" s="256"/>
      <c r="M298" s="257"/>
      <c r="N298" s="258"/>
      <c r="O298" s="258"/>
      <c r="P298" s="258"/>
      <c r="Q298" s="258"/>
      <c r="R298" s="258"/>
      <c r="S298" s="258"/>
      <c r="T298" s="25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0" t="s">
        <v>154</v>
      </c>
      <c r="AU298" s="260" t="s">
        <v>91</v>
      </c>
      <c r="AV298" s="13" t="s">
        <v>91</v>
      </c>
      <c r="AW298" s="13" t="s">
        <v>36</v>
      </c>
      <c r="AX298" s="13" t="s">
        <v>82</v>
      </c>
      <c r="AY298" s="260" t="s">
        <v>146</v>
      </c>
    </row>
    <row r="299" s="13" customFormat="1">
      <c r="A299" s="13"/>
      <c r="B299" s="249"/>
      <c r="C299" s="250"/>
      <c r="D299" s="251" t="s">
        <v>154</v>
      </c>
      <c r="E299" s="252" t="s">
        <v>1</v>
      </c>
      <c r="F299" s="253" t="s">
        <v>1183</v>
      </c>
      <c r="G299" s="250"/>
      <c r="H299" s="254">
        <v>1.0569999999999999</v>
      </c>
      <c r="I299" s="255"/>
      <c r="J299" s="250"/>
      <c r="K299" s="250"/>
      <c r="L299" s="256"/>
      <c r="M299" s="257"/>
      <c r="N299" s="258"/>
      <c r="O299" s="258"/>
      <c r="P299" s="258"/>
      <c r="Q299" s="258"/>
      <c r="R299" s="258"/>
      <c r="S299" s="258"/>
      <c r="T299" s="25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0" t="s">
        <v>154</v>
      </c>
      <c r="AU299" s="260" t="s">
        <v>91</v>
      </c>
      <c r="AV299" s="13" t="s">
        <v>91</v>
      </c>
      <c r="AW299" s="13" t="s">
        <v>36</v>
      </c>
      <c r="AX299" s="13" t="s">
        <v>82</v>
      </c>
      <c r="AY299" s="260" t="s">
        <v>146</v>
      </c>
    </row>
    <row r="300" s="13" customFormat="1">
      <c r="A300" s="13"/>
      <c r="B300" s="249"/>
      <c r="C300" s="250"/>
      <c r="D300" s="251" t="s">
        <v>154</v>
      </c>
      <c r="E300" s="252" t="s">
        <v>1</v>
      </c>
      <c r="F300" s="253" t="s">
        <v>1170</v>
      </c>
      <c r="G300" s="250"/>
      <c r="H300" s="254">
        <v>25.379999999999999</v>
      </c>
      <c r="I300" s="255"/>
      <c r="J300" s="250"/>
      <c r="K300" s="250"/>
      <c r="L300" s="256"/>
      <c r="M300" s="257"/>
      <c r="N300" s="258"/>
      <c r="O300" s="258"/>
      <c r="P300" s="258"/>
      <c r="Q300" s="258"/>
      <c r="R300" s="258"/>
      <c r="S300" s="258"/>
      <c r="T300" s="25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0" t="s">
        <v>154</v>
      </c>
      <c r="AU300" s="260" t="s">
        <v>91</v>
      </c>
      <c r="AV300" s="13" t="s">
        <v>91</v>
      </c>
      <c r="AW300" s="13" t="s">
        <v>36</v>
      </c>
      <c r="AX300" s="13" t="s">
        <v>82</v>
      </c>
      <c r="AY300" s="260" t="s">
        <v>146</v>
      </c>
    </row>
    <row r="301" s="13" customFormat="1">
      <c r="A301" s="13"/>
      <c r="B301" s="249"/>
      <c r="C301" s="250"/>
      <c r="D301" s="251" t="s">
        <v>154</v>
      </c>
      <c r="E301" s="252" t="s">
        <v>1</v>
      </c>
      <c r="F301" s="253" t="s">
        <v>1184</v>
      </c>
      <c r="G301" s="250"/>
      <c r="H301" s="254">
        <v>6.3460000000000001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154</v>
      </c>
      <c r="AU301" s="260" t="s">
        <v>91</v>
      </c>
      <c r="AV301" s="13" t="s">
        <v>91</v>
      </c>
      <c r="AW301" s="13" t="s">
        <v>36</v>
      </c>
      <c r="AX301" s="13" t="s">
        <v>82</v>
      </c>
      <c r="AY301" s="260" t="s">
        <v>146</v>
      </c>
    </row>
    <row r="302" s="14" customFormat="1">
      <c r="A302" s="14"/>
      <c r="B302" s="261"/>
      <c r="C302" s="262"/>
      <c r="D302" s="251" t="s">
        <v>154</v>
      </c>
      <c r="E302" s="263" t="s">
        <v>982</v>
      </c>
      <c r="F302" s="264" t="s">
        <v>157</v>
      </c>
      <c r="G302" s="262"/>
      <c r="H302" s="265">
        <v>403.68400000000003</v>
      </c>
      <c r="I302" s="266"/>
      <c r="J302" s="262"/>
      <c r="K302" s="262"/>
      <c r="L302" s="267"/>
      <c r="M302" s="268"/>
      <c r="N302" s="269"/>
      <c r="O302" s="269"/>
      <c r="P302" s="269"/>
      <c r="Q302" s="269"/>
      <c r="R302" s="269"/>
      <c r="S302" s="269"/>
      <c r="T302" s="27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1" t="s">
        <v>154</v>
      </c>
      <c r="AU302" s="271" t="s">
        <v>91</v>
      </c>
      <c r="AV302" s="14" t="s">
        <v>152</v>
      </c>
      <c r="AW302" s="14" t="s">
        <v>36</v>
      </c>
      <c r="AX302" s="14" t="s">
        <v>14</v>
      </c>
      <c r="AY302" s="271" t="s">
        <v>146</v>
      </c>
    </row>
    <row r="303" s="2" customFormat="1" ht="60" customHeight="1">
      <c r="A303" s="38"/>
      <c r="B303" s="39"/>
      <c r="C303" s="236" t="s">
        <v>470</v>
      </c>
      <c r="D303" s="236" t="s">
        <v>148</v>
      </c>
      <c r="E303" s="237" t="s">
        <v>1185</v>
      </c>
      <c r="F303" s="238" t="s">
        <v>1186</v>
      </c>
      <c r="G303" s="239" t="s">
        <v>115</v>
      </c>
      <c r="H303" s="240">
        <v>173.00800000000001</v>
      </c>
      <c r="I303" s="241"/>
      <c r="J303" s="242">
        <f>ROUND(I303*H303,2)</f>
        <v>0</v>
      </c>
      <c r="K303" s="238" t="s">
        <v>151</v>
      </c>
      <c r="L303" s="44"/>
      <c r="M303" s="243" t="s">
        <v>1</v>
      </c>
      <c r="N303" s="244" t="s">
        <v>47</v>
      </c>
      <c r="O303" s="91"/>
      <c r="P303" s="245">
        <f>O303*H303</f>
        <v>0</v>
      </c>
      <c r="Q303" s="245">
        <v>0</v>
      </c>
      <c r="R303" s="245">
        <f>Q303*H303</f>
        <v>0</v>
      </c>
      <c r="S303" s="245">
        <v>0</v>
      </c>
      <c r="T303" s="246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7" t="s">
        <v>152</v>
      </c>
      <c r="AT303" s="247" t="s">
        <v>148</v>
      </c>
      <c r="AU303" s="247" t="s">
        <v>91</v>
      </c>
      <c r="AY303" s="17" t="s">
        <v>146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17" t="s">
        <v>14</v>
      </c>
      <c r="BK303" s="248">
        <f>ROUND(I303*H303,2)</f>
        <v>0</v>
      </c>
      <c r="BL303" s="17" t="s">
        <v>152</v>
      </c>
      <c r="BM303" s="247" t="s">
        <v>1187</v>
      </c>
    </row>
    <row r="304" s="15" customFormat="1">
      <c r="A304" s="15"/>
      <c r="B304" s="291"/>
      <c r="C304" s="292"/>
      <c r="D304" s="251" t="s">
        <v>154</v>
      </c>
      <c r="E304" s="293" t="s">
        <v>1</v>
      </c>
      <c r="F304" s="294" t="s">
        <v>1166</v>
      </c>
      <c r="G304" s="292"/>
      <c r="H304" s="293" t="s">
        <v>1</v>
      </c>
      <c r="I304" s="295"/>
      <c r="J304" s="292"/>
      <c r="K304" s="292"/>
      <c r="L304" s="296"/>
      <c r="M304" s="297"/>
      <c r="N304" s="298"/>
      <c r="O304" s="298"/>
      <c r="P304" s="298"/>
      <c r="Q304" s="298"/>
      <c r="R304" s="298"/>
      <c r="S304" s="298"/>
      <c r="T304" s="299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300" t="s">
        <v>154</v>
      </c>
      <c r="AU304" s="300" t="s">
        <v>91</v>
      </c>
      <c r="AV304" s="15" t="s">
        <v>14</v>
      </c>
      <c r="AW304" s="15" t="s">
        <v>36</v>
      </c>
      <c r="AX304" s="15" t="s">
        <v>82</v>
      </c>
      <c r="AY304" s="300" t="s">
        <v>146</v>
      </c>
    </row>
    <row r="305" s="13" customFormat="1">
      <c r="A305" s="13"/>
      <c r="B305" s="249"/>
      <c r="C305" s="250"/>
      <c r="D305" s="251" t="s">
        <v>154</v>
      </c>
      <c r="E305" s="252" t="s">
        <v>1</v>
      </c>
      <c r="F305" s="253" t="s">
        <v>1174</v>
      </c>
      <c r="G305" s="250"/>
      <c r="H305" s="254">
        <v>125.71599999999999</v>
      </c>
      <c r="I305" s="255"/>
      <c r="J305" s="250"/>
      <c r="K305" s="250"/>
      <c r="L305" s="256"/>
      <c r="M305" s="257"/>
      <c r="N305" s="258"/>
      <c r="O305" s="258"/>
      <c r="P305" s="258"/>
      <c r="Q305" s="258"/>
      <c r="R305" s="258"/>
      <c r="S305" s="258"/>
      <c r="T305" s="25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0" t="s">
        <v>154</v>
      </c>
      <c r="AU305" s="260" t="s">
        <v>91</v>
      </c>
      <c r="AV305" s="13" t="s">
        <v>91</v>
      </c>
      <c r="AW305" s="13" t="s">
        <v>36</v>
      </c>
      <c r="AX305" s="13" t="s">
        <v>82</v>
      </c>
      <c r="AY305" s="260" t="s">
        <v>146</v>
      </c>
    </row>
    <row r="306" s="13" customFormat="1">
      <c r="A306" s="13"/>
      <c r="B306" s="249"/>
      <c r="C306" s="250"/>
      <c r="D306" s="251" t="s">
        <v>154</v>
      </c>
      <c r="E306" s="252" t="s">
        <v>1</v>
      </c>
      <c r="F306" s="253" t="s">
        <v>1188</v>
      </c>
      <c r="G306" s="250"/>
      <c r="H306" s="254">
        <v>31.428999999999998</v>
      </c>
      <c r="I306" s="255"/>
      <c r="J306" s="250"/>
      <c r="K306" s="250"/>
      <c r="L306" s="256"/>
      <c r="M306" s="257"/>
      <c r="N306" s="258"/>
      <c r="O306" s="258"/>
      <c r="P306" s="258"/>
      <c r="Q306" s="258"/>
      <c r="R306" s="258"/>
      <c r="S306" s="258"/>
      <c r="T306" s="25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0" t="s">
        <v>154</v>
      </c>
      <c r="AU306" s="260" t="s">
        <v>91</v>
      </c>
      <c r="AV306" s="13" t="s">
        <v>91</v>
      </c>
      <c r="AW306" s="13" t="s">
        <v>36</v>
      </c>
      <c r="AX306" s="13" t="s">
        <v>82</v>
      </c>
      <c r="AY306" s="260" t="s">
        <v>146</v>
      </c>
    </row>
    <row r="307" s="13" customFormat="1">
      <c r="A307" s="13"/>
      <c r="B307" s="249"/>
      <c r="C307" s="250"/>
      <c r="D307" s="251" t="s">
        <v>154</v>
      </c>
      <c r="E307" s="252" t="s">
        <v>1</v>
      </c>
      <c r="F307" s="253" t="s">
        <v>1175</v>
      </c>
      <c r="G307" s="250"/>
      <c r="H307" s="254">
        <v>12.69</v>
      </c>
      <c r="I307" s="255"/>
      <c r="J307" s="250"/>
      <c r="K307" s="250"/>
      <c r="L307" s="256"/>
      <c r="M307" s="257"/>
      <c r="N307" s="258"/>
      <c r="O307" s="258"/>
      <c r="P307" s="258"/>
      <c r="Q307" s="258"/>
      <c r="R307" s="258"/>
      <c r="S307" s="258"/>
      <c r="T307" s="25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0" t="s">
        <v>154</v>
      </c>
      <c r="AU307" s="260" t="s">
        <v>91</v>
      </c>
      <c r="AV307" s="13" t="s">
        <v>91</v>
      </c>
      <c r="AW307" s="13" t="s">
        <v>36</v>
      </c>
      <c r="AX307" s="13" t="s">
        <v>82</v>
      </c>
      <c r="AY307" s="260" t="s">
        <v>146</v>
      </c>
    </row>
    <row r="308" s="13" customFormat="1">
      <c r="A308" s="13"/>
      <c r="B308" s="249"/>
      <c r="C308" s="250"/>
      <c r="D308" s="251" t="s">
        <v>154</v>
      </c>
      <c r="E308" s="252" t="s">
        <v>1</v>
      </c>
      <c r="F308" s="253" t="s">
        <v>1189</v>
      </c>
      <c r="G308" s="250"/>
      <c r="H308" s="254">
        <v>3.173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154</v>
      </c>
      <c r="AU308" s="260" t="s">
        <v>91</v>
      </c>
      <c r="AV308" s="13" t="s">
        <v>91</v>
      </c>
      <c r="AW308" s="13" t="s">
        <v>36</v>
      </c>
      <c r="AX308" s="13" t="s">
        <v>82</v>
      </c>
      <c r="AY308" s="260" t="s">
        <v>146</v>
      </c>
    </row>
    <row r="309" s="14" customFormat="1">
      <c r="A309" s="14"/>
      <c r="B309" s="261"/>
      <c r="C309" s="262"/>
      <c r="D309" s="251" t="s">
        <v>154</v>
      </c>
      <c r="E309" s="263" t="s">
        <v>985</v>
      </c>
      <c r="F309" s="264" t="s">
        <v>157</v>
      </c>
      <c r="G309" s="262"/>
      <c r="H309" s="265">
        <v>173.00800000000001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1" t="s">
        <v>154</v>
      </c>
      <c r="AU309" s="271" t="s">
        <v>91</v>
      </c>
      <c r="AV309" s="14" t="s">
        <v>152</v>
      </c>
      <c r="AW309" s="14" t="s">
        <v>36</v>
      </c>
      <c r="AX309" s="14" t="s">
        <v>14</v>
      </c>
      <c r="AY309" s="271" t="s">
        <v>146</v>
      </c>
    </row>
    <row r="310" s="2" customFormat="1" ht="36" customHeight="1">
      <c r="A310" s="38"/>
      <c r="B310" s="39"/>
      <c r="C310" s="236" t="s">
        <v>475</v>
      </c>
      <c r="D310" s="236" t="s">
        <v>148</v>
      </c>
      <c r="E310" s="237" t="s">
        <v>1190</v>
      </c>
      <c r="F310" s="238" t="s">
        <v>1191</v>
      </c>
      <c r="G310" s="239" t="s">
        <v>115</v>
      </c>
      <c r="H310" s="240">
        <v>376.27499999999998</v>
      </c>
      <c r="I310" s="241"/>
      <c r="J310" s="242">
        <f>ROUND(I310*H310,2)</f>
        <v>0</v>
      </c>
      <c r="K310" s="238" t="s">
        <v>151</v>
      </c>
      <c r="L310" s="44"/>
      <c r="M310" s="243" t="s">
        <v>1</v>
      </c>
      <c r="N310" s="244" t="s">
        <v>47</v>
      </c>
      <c r="O310" s="91"/>
      <c r="P310" s="245">
        <f>O310*H310</f>
        <v>0</v>
      </c>
      <c r="Q310" s="245">
        <v>0</v>
      </c>
      <c r="R310" s="245">
        <f>Q310*H310</f>
        <v>0</v>
      </c>
      <c r="S310" s="245">
        <v>0</v>
      </c>
      <c r="T310" s="246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7" t="s">
        <v>152</v>
      </c>
      <c r="AT310" s="247" t="s">
        <v>148</v>
      </c>
      <c r="AU310" s="247" t="s">
        <v>91</v>
      </c>
      <c r="AY310" s="17" t="s">
        <v>146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7" t="s">
        <v>14</v>
      </c>
      <c r="BK310" s="248">
        <f>ROUND(I310*H310,2)</f>
        <v>0</v>
      </c>
      <c r="BL310" s="17" t="s">
        <v>152</v>
      </c>
      <c r="BM310" s="247" t="s">
        <v>1192</v>
      </c>
    </row>
    <row r="311" s="13" customFormat="1">
      <c r="A311" s="13"/>
      <c r="B311" s="249"/>
      <c r="C311" s="250"/>
      <c r="D311" s="251" t="s">
        <v>154</v>
      </c>
      <c r="E311" s="252" t="s">
        <v>1</v>
      </c>
      <c r="F311" s="253" t="s">
        <v>1179</v>
      </c>
      <c r="G311" s="250"/>
      <c r="H311" s="254">
        <v>376.27499999999998</v>
      </c>
      <c r="I311" s="255"/>
      <c r="J311" s="250"/>
      <c r="K311" s="250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154</v>
      </c>
      <c r="AU311" s="260" t="s">
        <v>91</v>
      </c>
      <c r="AV311" s="13" t="s">
        <v>91</v>
      </c>
      <c r="AW311" s="13" t="s">
        <v>36</v>
      </c>
      <c r="AX311" s="13" t="s">
        <v>82</v>
      </c>
      <c r="AY311" s="260" t="s">
        <v>146</v>
      </c>
    </row>
    <row r="312" s="14" customFormat="1">
      <c r="A312" s="14"/>
      <c r="B312" s="261"/>
      <c r="C312" s="262"/>
      <c r="D312" s="251" t="s">
        <v>154</v>
      </c>
      <c r="E312" s="263" t="s">
        <v>1</v>
      </c>
      <c r="F312" s="264" t="s">
        <v>157</v>
      </c>
      <c r="G312" s="262"/>
      <c r="H312" s="265">
        <v>376.27499999999998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1" t="s">
        <v>154</v>
      </c>
      <c r="AU312" s="271" t="s">
        <v>91</v>
      </c>
      <c r="AV312" s="14" t="s">
        <v>152</v>
      </c>
      <c r="AW312" s="14" t="s">
        <v>36</v>
      </c>
      <c r="AX312" s="14" t="s">
        <v>14</v>
      </c>
      <c r="AY312" s="271" t="s">
        <v>146</v>
      </c>
    </row>
    <row r="313" s="2" customFormat="1" ht="16.5" customHeight="1">
      <c r="A313" s="38"/>
      <c r="B313" s="39"/>
      <c r="C313" s="236" t="s">
        <v>480</v>
      </c>
      <c r="D313" s="236" t="s">
        <v>148</v>
      </c>
      <c r="E313" s="237" t="s">
        <v>176</v>
      </c>
      <c r="F313" s="238" t="s">
        <v>177</v>
      </c>
      <c r="G313" s="239" t="s">
        <v>115</v>
      </c>
      <c r="H313" s="240">
        <v>576.69200000000001</v>
      </c>
      <c r="I313" s="241"/>
      <c r="J313" s="242">
        <f>ROUND(I313*H313,2)</f>
        <v>0</v>
      </c>
      <c r="K313" s="238" t="s">
        <v>151</v>
      </c>
      <c r="L313" s="44"/>
      <c r="M313" s="243" t="s">
        <v>1</v>
      </c>
      <c r="N313" s="244" t="s">
        <v>47</v>
      </c>
      <c r="O313" s="91"/>
      <c r="P313" s="245">
        <f>O313*H313</f>
        <v>0</v>
      </c>
      <c r="Q313" s="245">
        <v>0</v>
      </c>
      <c r="R313" s="245">
        <f>Q313*H313</f>
        <v>0</v>
      </c>
      <c r="S313" s="245">
        <v>0</v>
      </c>
      <c r="T313" s="24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7" t="s">
        <v>152</v>
      </c>
      <c r="AT313" s="247" t="s">
        <v>148</v>
      </c>
      <c r="AU313" s="247" t="s">
        <v>91</v>
      </c>
      <c r="AY313" s="17" t="s">
        <v>146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7" t="s">
        <v>14</v>
      </c>
      <c r="BK313" s="248">
        <f>ROUND(I313*H313,2)</f>
        <v>0</v>
      </c>
      <c r="BL313" s="17" t="s">
        <v>152</v>
      </c>
      <c r="BM313" s="247" t="s">
        <v>1193</v>
      </c>
    </row>
    <row r="314" s="13" customFormat="1">
      <c r="A314" s="13"/>
      <c r="B314" s="249"/>
      <c r="C314" s="250"/>
      <c r="D314" s="251" t="s">
        <v>154</v>
      </c>
      <c r="E314" s="252" t="s">
        <v>1</v>
      </c>
      <c r="F314" s="253" t="s">
        <v>982</v>
      </c>
      <c r="G314" s="250"/>
      <c r="H314" s="254">
        <v>403.68400000000003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154</v>
      </c>
      <c r="AU314" s="260" t="s">
        <v>91</v>
      </c>
      <c r="AV314" s="13" t="s">
        <v>91</v>
      </c>
      <c r="AW314" s="13" t="s">
        <v>36</v>
      </c>
      <c r="AX314" s="13" t="s">
        <v>82</v>
      </c>
      <c r="AY314" s="260" t="s">
        <v>146</v>
      </c>
    </row>
    <row r="315" s="13" customFormat="1">
      <c r="A315" s="13"/>
      <c r="B315" s="249"/>
      <c r="C315" s="250"/>
      <c r="D315" s="251" t="s">
        <v>154</v>
      </c>
      <c r="E315" s="252" t="s">
        <v>1</v>
      </c>
      <c r="F315" s="253" t="s">
        <v>985</v>
      </c>
      <c r="G315" s="250"/>
      <c r="H315" s="254">
        <v>173.00800000000001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154</v>
      </c>
      <c r="AU315" s="260" t="s">
        <v>91</v>
      </c>
      <c r="AV315" s="13" t="s">
        <v>91</v>
      </c>
      <c r="AW315" s="13" t="s">
        <v>36</v>
      </c>
      <c r="AX315" s="13" t="s">
        <v>82</v>
      </c>
      <c r="AY315" s="260" t="s">
        <v>146</v>
      </c>
    </row>
    <row r="316" s="14" customFormat="1">
      <c r="A316" s="14"/>
      <c r="B316" s="261"/>
      <c r="C316" s="262"/>
      <c r="D316" s="251" t="s">
        <v>154</v>
      </c>
      <c r="E316" s="263" t="s">
        <v>1</v>
      </c>
      <c r="F316" s="264" t="s">
        <v>157</v>
      </c>
      <c r="G316" s="262"/>
      <c r="H316" s="265">
        <v>576.69200000000001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1" t="s">
        <v>154</v>
      </c>
      <c r="AU316" s="271" t="s">
        <v>91</v>
      </c>
      <c r="AV316" s="14" t="s">
        <v>152</v>
      </c>
      <c r="AW316" s="14" t="s">
        <v>36</v>
      </c>
      <c r="AX316" s="14" t="s">
        <v>14</v>
      </c>
      <c r="AY316" s="271" t="s">
        <v>146</v>
      </c>
    </row>
    <row r="317" s="2" customFormat="1" ht="36" customHeight="1">
      <c r="A317" s="38"/>
      <c r="B317" s="39"/>
      <c r="C317" s="236" t="s">
        <v>485</v>
      </c>
      <c r="D317" s="236" t="s">
        <v>148</v>
      </c>
      <c r="E317" s="237" t="s">
        <v>180</v>
      </c>
      <c r="F317" s="238" t="s">
        <v>181</v>
      </c>
      <c r="G317" s="239" t="s">
        <v>182</v>
      </c>
      <c r="H317" s="240">
        <v>1066.8800000000001</v>
      </c>
      <c r="I317" s="241"/>
      <c r="J317" s="242">
        <f>ROUND(I317*H317,2)</f>
        <v>0</v>
      </c>
      <c r="K317" s="238" t="s">
        <v>1</v>
      </c>
      <c r="L317" s="44"/>
      <c r="M317" s="243" t="s">
        <v>1</v>
      </c>
      <c r="N317" s="244" t="s">
        <v>47</v>
      </c>
      <c r="O317" s="91"/>
      <c r="P317" s="245">
        <f>O317*H317</f>
        <v>0</v>
      </c>
      <c r="Q317" s="245">
        <v>0</v>
      </c>
      <c r="R317" s="245">
        <f>Q317*H317</f>
        <v>0</v>
      </c>
      <c r="S317" s="245">
        <v>0</v>
      </c>
      <c r="T317" s="246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7" t="s">
        <v>152</v>
      </c>
      <c r="AT317" s="247" t="s">
        <v>148</v>
      </c>
      <c r="AU317" s="247" t="s">
        <v>91</v>
      </c>
      <c r="AY317" s="17" t="s">
        <v>146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7" t="s">
        <v>14</v>
      </c>
      <c r="BK317" s="248">
        <f>ROUND(I317*H317,2)</f>
        <v>0</v>
      </c>
      <c r="BL317" s="17" t="s">
        <v>152</v>
      </c>
      <c r="BM317" s="247" t="s">
        <v>1194</v>
      </c>
    </row>
    <row r="318" s="13" customFormat="1">
      <c r="A318" s="13"/>
      <c r="B318" s="249"/>
      <c r="C318" s="250"/>
      <c r="D318" s="251" t="s">
        <v>154</v>
      </c>
      <c r="E318" s="252" t="s">
        <v>1</v>
      </c>
      <c r="F318" s="253" t="s">
        <v>1195</v>
      </c>
      <c r="G318" s="250"/>
      <c r="H318" s="254">
        <v>746.81500000000005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154</v>
      </c>
      <c r="AU318" s="260" t="s">
        <v>91</v>
      </c>
      <c r="AV318" s="13" t="s">
        <v>91</v>
      </c>
      <c r="AW318" s="13" t="s">
        <v>36</v>
      </c>
      <c r="AX318" s="13" t="s">
        <v>82</v>
      </c>
      <c r="AY318" s="260" t="s">
        <v>146</v>
      </c>
    </row>
    <row r="319" s="13" customFormat="1">
      <c r="A319" s="13"/>
      <c r="B319" s="249"/>
      <c r="C319" s="250"/>
      <c r="D319" s="251" t="s">
        <v>154</v>
      </c>
      <c r="E319" s="252" t="s">
        <v>1</v>
      </c>
      <c r="F319" s="253" t="s">
        <v>1196</v>
      </c>
      <c r="G319" s="250"/>
      <c r="H319" s="254">
        <v>320.065</v>
      </c>
      <c r="I319" s="255"/>
      <c r="J319" s="250"/>
      <c r="K319" s="250"/>
      <c r="L319" s="256"/>
      <c r="M319" s="257"/>
      <c r="N319" s="258"/>
      <c r="O319" s="258"/>
      <c r="P319" s="258"/>
      <c r="Q319" s="258"/>
      <c r="R319" s="258"/>
      <c r="S319" s="258"/>
      <c r="T319" s="25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0" t="s">
        <v>154</v>
      </c>
      <c r="AU319" s="260" t="s">
        <v>91</v>
      </c>
      <c r="AV319" s="13" t="s">
        <v>91</v>
      </c>
      <c r="AW319" s="13" t="s">
        <v>36</v>
      </c>
      <c r="AX319" s="13" t="s">
        <v>82</v>
      </c>
      <c r="AY319" s="260" t="s">
        <v>146</v>
      </c>
    </row>
    <row r="320" s="14" customFormat="1">
      <c r="A320" s="14"/>
      <c r="B320" s="261"/>
      <c r="C320" s="262"/>
      <c r="D320" s="251" t="s">
        <v>154</v>
      </c>
      <c r="E320" s="263" t="s">
        <v>1</v>
      </c>
      <c r="F320" s="264" t="s">
        <v>157</v>
      </c>
      <c r="G320" s="262"/>
      <c r="H320" s="265">
        <v>1066.8800000000001</v>
      </c>
      <c r="I320" s="266"/>
      <c r="J320" s="262"/>
      <c r="K320" s="262"/>
      <c r="L320" s="267"/>
      <c r="M320" s="268"/>
      <c r="N320" s="269"/>
      <c r="O320" s="269"/>
      <c r="P320" s="269"/>
      <c r="Q320" s="269"/>
      <c r="R320" s="269"/>
      <c r="S320" s="269"/>
      <c r="T320" s="27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1" t="s">
        <v>154</v>
      </c>
      <c r="AU320" s="271" t="s">
        <v>91</v>
      </c>
      <c r="AV320" s="14" t="s">
        <v>152</v>
      </c>
      <c r="AW320" s="14" t="s">
        <v>36</v>
      </c>
      <c r="AX320" s="14" t="s">
        <v>14</v>
      </c>
      <c r="AY320" s="271" t="s">
        <v>146</v>
      </c>
    </row>
    <row r="321" s="2" customFormat="1" ht="36" customHeight="1">
      <c r="A321" s="38"/>
      <c r="B321" s="39"/>
      <c r="C321" s="236" t="s">
        <v>490</v>
      </c>
      <c r="D321" s="236" t="s">
        <v>148</v>
      </c>
      <c r="E321" s="237" t="s">
        <v>1197</v>
      </c>
      <c r="F321" s="238" t="s">
        <v>1198</v>
      </c>
      <c r="G321" s="239" t="s">
        <v>115</v>
      </c>
      <c r="H321" s="240">
        <v>343.935</v>
      </c>
      <c r="I321" s="241"/>
      <c r="J321" s="242">
        <f>ROUND(I321*H321,2)</f>
        <v>0</v>
      </c>
      <c r="K321" s="238" t="s">
        <v>151</v>
      </c>
      <c r="L321" s="44"/>
      <c r="M321" s="243" t="s">
        <v>1</v>
      </c>
      <c r="N321" s="244" t="s">
        <v>47</v>
      </c>
      <c r="O321" s="91"/>
      <c r="P321" s="245">
        <f>O321*H321</f>
        <v>0</v>
      </c>
      <c r="Q321" s="245">
        <v>0</v>
      </c>
      <c r="R321" s="245">
        <f>Q321*H321</f>
        <v>0</v>
      </c>
      <c r="S321" s="245">
        <v>0</v>
      </c>
      <c r="T321" s="246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7" t="s">
        <v>152</v>
      </c>
      <c r="AT321" s="247" t="s">
        <v>148</v>
      </c>
      <c r="AU321" s="247" t="s">
        <v>91</v>
      </c>
      <c r="AY321" s="17" t="s">
        <v>146</v>
      </c>
      <c r="BE321" s="248">
        <f>IF(N321="základní",J321,0)</f>
        <v>0</v>
      </c>
      <c r="BF321" s="248">
        <f>IF(N321="snížená",J321,0)</f>
        <v>0</v>
      </c>
      <c r="BG321" s="248">
        <f>IF(N321="zákl. přenesená",J321,0)</f>
        <v>0</v>
      </c>
      <c r="BH321" s="248">
        <f>IF(N321="sníž. přenesená",J321,0)</f>
        <v>0</v>
      </c>
      <c r="BI321" s="248">
        <f>IF(N321="nulová",J321,0)</f>
        <v>0</v>
      </c>
      <c r="BJ321" s="17" t="s">
        <v>14</v>
      </c>
      <c r="BK321" s="248">
        <f>ROUND(I321*H321,2)</f>
        <v>0</v>
      </c>
      <c r="BL321" s="17" t="s">
        <v>152</v>
      </c>
      <c r="BM321" s="247" t="s">
        <v>1199</v>
      </c>
    </row>
    <row r="322" s="13" customFormat="1">
      <c r="A322" s="13"/>
      <c r="B322" s="249"/>
      <c r="C322" s="250"/>
      <c r="D322" s="251" t="s">
        <v>154</v>
      </c>
      <c r="E322" s="252" t="s">
        <v>1</v>
      </c>
      <c r="F322" s="253" t="s">
        <v>943</v>
      </c>
      <c r="G322" s="250"/>
      <c r="H322" s="254">
        <v>436.51400000000001</v>
      </c>
      <c r="I322" s="255"/>
      <c r="J322" s="250"/>
      <c r="K322" s="250"/>
      <c r="L322" s="256"/>
      <c r="M322" s="257"/>
      <c r="N322" s="258"/>
      <c r="O322" s="258"/>
      <c r="P322" s="258"/>
      <c r="Q322" s="258"/>
      <c r="R322" s="258"/>
      <c r="S322" s="258"/>
      <c r="T322" s="25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0" t="s">
        <v>154</v>
      </c>
      <c r="AU322" s="260" t="s">
        <v>91</v>
      </c>
      <c r="AV322" s="13" t="s">
        <v>91</v>
      </c>
      <c r="AW322" s="13" t="s">
        <v>36</v>
      </c>
      <c r="AX322" s="13" t="s">
        <v>82</v>
      </c>
      <c r="AY322" s="260" t="s">
        <v>146</v>
      </c>
    </row>
    <row r="323" s="13" customFormat="1">
      <c r="A323" s="13"/>
      <c r="B323" s="249"/>
      <c r="C323" s="250"/>
      <c r="D323" s="251" t="s">
        <v>154</v>
      </c>
      <c r="E323" s="252" t="s">
        <v>1</v>
      </c>
      <c r="F323" s="253" t="s">
        <v>921</v>
      </c>
      <c r="G323" s="250"/>
      <c r="H323" s="254">
        <v>44.063000000000002</v>
      </c>
      <c r="I323" s="255"/>
      <c r="J323" s="250"/>
      <c r="K323" s="250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154</v>
      </c>
      <c r="AU323" s="260" t="s">
        <v>91</v>
      </c>
      <c r="AV323" s="13" t="s">
        <v>91</v>
      </c>
      <c r="AW323" s="13" t="s">
        <v>36</v>
      </c>
      <c r="AX323" s="13" t="s">
        <v>82</v>
      </c>
      <c r="AY323" s="260" t="s">
        <v>146</v>
      </c>
    </row>
    <row r="324" s="13" customFormat="1">
      <c r="A324" s="13"/>
      <c r="B324" s="249"/>
      <c r="C324" s="250"/>
      <c r="D324" s="251" t="s">
        <v>154</v>
      </c>
      <c r="E324" s="252" t="s">
        <v>1</v>
      </c>
      <c r="F324" s="253" t="s">
        <v>1200</v>
      </c>
      <c r="G324" s="250"/>
      <c r="H324" s="254">
        <v>-10.983000000000001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154</v>
      </c>
      <c r="AU324" s="260" t="s">
        <v>91</v>
      </c>
      <c r="AV324" s="13" t="s">
        <v>91</v>
      </c>
      <c r="AW324" s="13" t="s">
        <v>36</v>
      </c>
      <c r="AX324" s="13" t="s">
        <v>82</v>
      </c>
      <c r="AY324" s="260" t="s">
        <v>146</v>
      </c>
    </row>
    <row r="325" s="13" customFormat="1">
      <c r="A325" s="13"/>
      <c r="B325" s="249"/>
      <c r="C325" s="250"/>
      <c r="D325" s="251" t="s">
        <v>154</v>
      </c>
      <c r="E325" s="252" t="s">
        <v>1</v>
      </c>
      <c r="F325" s="253" t="s">
        <v>1201</v>
      </c>
      <c r="G325" s="250"/>
      <c r="H325" s="254">
        <v>-21.417999999999999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154</v>
      </c>
      <c r="AU325" s="260" t="s">
        <v>91</v>
      </c>
      <c r="AV325" s="13" t="s">
        <v>91</v>
      </c>
      <c r="AW325" s="13" t="s">
        <v>36</v>
      </c>
      <c r="AX325" s="13" t="s">
        <v>82</v>
      </c>
      <c r="AY325" s="260" t="s">
        <v>146</v>
      </c>
    </row>
    <row r="326" s="13" customFormat="1">
      <c r="A326" s="13"/>
      <c r="B326" s="249"/>
      <c r="C326" s="250"/>
      <c r="D326" s="251" t="s">
        <v>154</v>
      </c>
      <c r="E326" s="252" t="s">
        <v>1</v>
      </c>
      <c r="F326" s="253" t="s">
        <v>1202</v>
      </c>
      <c r="G326" s="250"/>
      <c r="H326" s="254">
        <v>-32.340000000000003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154</v>
      </c>
      <c r="AU326" s="260" t="s">
        <v>91</v>
      </c>
      <c r="AV326" s="13" t="s">
        <v>91</v>
      </c>
      <c r="AW326" s="13" t="s">
        <v>36</v>
      </c>
      <c r="AX326" s="13" t="s">
        <v>82</v>
      </c>
      <c r="AY326" s="260" t="s">
        <v>146</v>
      </c>
    </row>
    <row r="327" s="13" customFormat="1">
      <c r="A327" s="13"/>
      <c r="B327" s="249"/>
      <c r="C327" s="250"/>
      <c r="D327" s="251" t="s">
        <v>154</v>
      </c>
      <c r="E327" s="252" t="s">
        <v>1</v>
      </c>
      <c r="F327" s="253" t="s">
        <v>1203</v>
      </c>
      <c r="G327" s="250"/>
      <c r="H327" s="254">
        <v>-64.278000000000006</v>
      </c>
      <c r="I327" s="255"/>
      <c r="J327" s="250"/>
      <c r="K327" s="250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154</v>
      </c>
      <c r="AU327" s="260" t="s">
        <v>91</v>
      </c>
      <c r="AV327" s="13" t="s">
        <v>91</v>
      </c>
      <c r="AW327" s="13" t="s">
        <v>36</v>
      </c>
      <c r="AX327" s="13" t="s">
        <v>82</v>
      </c>
      <c r="AY327" s="260" t="s">
        <v>146</v>
      </c>
    </row>
    <row r="328" s="13" customFormat="1">
      <c r="A328" s="13"/>
      <c r="B328" s="249"/>
      <c r="C328" s="250"/>
      <c r="D328" s="251" t="s">
        <v>154</v>
      </c>
      <c r="E328" s="252" t="s">
        <v>1</v>
      </c>
      <c r="F328" s="253" t="s">
        <v>1204</v>
      </c>
      <c r="G328" s="250"/>
      <c r="H328" s="254">
        <v>-2.7480000000000002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154</v>
      </c>
      <c r="AU328" s="260" t="s">
        <v>91</v>
      </c>
      <c r="AV328" s="13" t="s">
        <v>91</v>
      </c>
      <c r="AW328" s="13" t="s">
        <v>36</v>
      </c>
      <c r="AX328" s="13" t="s">
        <v>82</v>
      </c>
      <c r="AY328" s="260" t="s">
        <v>146</v>
      </c>
    </row>
    <row r="329" s="13" customFormat="1">
      <c r="A329" s="13"/>
      <c r="B329" s="249"/>
      <c r="C329" s="250"/>
      <c r="D329" s="251" t="s">
        <v>154</v>
      </c>
      <c r="E329" s="252" t="s">
        <v>1</v>
      </c>
      <c r="F329" s="253" t="s">
        <v>1205</v>
      </c>
      <c r="G329" s="250"/>
      <c r="H329" s="254">
        <v>-4.875</v>
      </c>
      <c r="I329" s="255"/>
      <c r="J329" s="250"/>
      <c r="K329" s="250"/>
      <c r="L329" s="256"/>
      <c r="M329" s="257"/>
      <c r="N329" s="258"/>
      <c r="O329" s="258"/>
      <c r="P329" s="258"/>
      <c r="Q329" s="258"/>
      <c r="R329" s="258"/>
      <c r="S329" s="258"/>
      <c r="T329" s="25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0" t="s">
        <v>154</v>
      </c>
      <c r="AU329" s="260" t="s">
        <v>91</v>
      </c>
      <c r="AV329" s="13" t="s">
        <v>91</v>
      </c>
      <c r="AW329" s="13" t="s">
        <v>36</v>
      </c>
      <c r="AX329" s="13" t="s">
        <v>82</v>
      </c>
      <c r="AY329" s="260" t="s">
        <v>146</v>
      </c>
    </row>
    <row r="330" s="14" customFormat="1">
      <c r="A330" s="14"/>
      <c r="B330" s="261"/>
      <c r="C330" s="262"/>
      <c r="D330" s="251" t="s">
        <v>154</v>
      </c>
      <c r="E330" s="263" t="s">
        <v>995</v>
      </c>
      <c r="F330" s="264" t="s">
        <v>157</v>
      </c>
      <c r="G330" s="262"/>
      <c r="H330" s="265">
        <v>343.935</v>
      </c>
      <c r="I330" s="266"/>
      <c r="J330" s="262"/>
      <c r="K330" s="262"/>
      <c r="L330" s="267"/>
      <c r="M330" s="268"/>
      <c r="N330" s="269"/>
      <c r="O330" s="269"/>
      <c r="P330" s="269"/>
      <c r="Q330" s="269"/>
      <c r="R330" s="269"/>
      <c r="S330" s="269"/>
      <c r="T330" s="27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1" t="s">
        <v>154</v>
      </c>
      <c r="AU330" s="271" t="s">
        <v>91</v>
      </c>
      <c r="AV330" s="14" t="s">
        <v>152</v>
      </c>
      <c r="AW330" s="14" t="s">
        <v>36</v>
      </c>
      <c r="AX330" s="14" t="s">
        <v>14</v>
      </c>
      <c r="AY330" s="271" t="s">
        <v>146</v>
      </c>
    </row>
    <row r="331" s="2" customFormat="1" ht="16.5" customHeight="1">
      <c r="A331" s="38"/>
      <c r="B331" s="39"/>
      <c r="C331" s="272" t="s">
        <v>495</v>
      </c>
      <c r="D331" s="272" t="s">
        <v>203</v>
      </c>
      <c r="E331" s="273" t="s">
        <v>1206</v>
      </c>
      <c r="F331" s="274" t="s">
        <v>1207</v>
      </c>
      <c r="G331" s="275" t="s">
        <v>182</v>
      </c>
      <c r="H331" s="276">
        <v>691.30899999999997</v>
      </c>
      <c r="I331" s="277"/>
      <c r="J331" s="278">
        <f>ROUND(I331*H331,2)</f>
        <v>0</v>
      </c>
      <c r="K331" s="274" t="s">
        <v>151</v>
      </c>
      <c r="L331" s="279"/>
      <c r="M331" s="280" t="s">
        <v>1</v>
      </c>
      <c r="N331" s="281" t="s">
        <v>47</v>
      </c>
      <c r="O331" s="91"/>
      <c r="P331" s="245">
        <f>O331*H331</f>
        <v>0</v>
      </c>
      <c r="Q331" s="245">
        <v>0</v>
      </c>
      <c r="R331" s="245">
        <f>Q331*H331</f>
        <v>0</v>
      </c>
      <c r="S331" s="245">
        <v>0</v>
      </c>
      <c r="T331" s="246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7" t="s">
        <v>185</v>
      </c>
      <c r="AT331" s="247" t="s">
        <v>203</v>
      </c>
      <c r="AU331" s="247" t="s">
        <v>91</v>
      </c>
      <c r="AY331" s="17" t="s">
        <v>146</v>
      </c>
      <c r="BE331" s="248">
        <f>IF(N331="základní",J331,0)</f>
        <v>0</v>
      </c>
      <c r="BF331" s="248">
        <f>IF(N331="snížená",J331,0)</f>
        <v>0</v>
      </c>
      <c r="BG331" s="248">
        <f>IF(N331="zákl. přenesená",J331,0)</f>
        <v>0</v>
      </c>
      <c r="BH331" s="248">
        <f>IF(N331="sníž. přenesená",J331,0)</f>
        <v>0</v>
      </c>
      <c r="BI331" s="248">
        <f>IF(N331="nulová",J331,0)</f>
        <v>0</v>
      </c>
      <c r="BJ331" s="17" t="s">
        <v>14</v>
      </c>
      <c r="BK331" s="248">
        <f>ROUND(I331*H331,2)</f>
        <v>0</v>
      </c>
      <c r="BL331" s="17" t="s">
        <v>152</v>
      </c>
      <c r="BM331" s="247" t="s">
        <v>1208</v>
      </c>
    </row>
    <row r="332" s="13" customFormat="1">
      <c r="A332" s="13"/>
      <c r="B332" s="249"/>
      <c r="C332" s="250"/>
      <c r="D332" s="251" t="s">
        <v>154</v>
      </c>
      <c r="E332" s="252" t="s">
        <v>1</v>
      </c>
      <c r="F332" s="253" t="s">
        <v>1209</v>
      </c>
      <c r="G332" s="250"/>
      <c r="H332" s="254">
        <v>691.30899999999997</v>
      </c>
      <c r="I332" s="255"/>
      <c r="J332" s="250"/>
      <c r="K332" s="250"/>
      <c r="L332" s="256"/>
      <c r="M332" s="257"/>
      <c r="N332" s="258"/>
      <c r="O332" s="258"/>
      <c r="P332" s="258"/>
      <c r="Q332" s="258"/>
      <c r="R332" s="258"/>
      <c r="S332" s="258"/>
      <c r="T332" s="25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0" t="s">
        <v>154</v>
      </c>
      <c r="AU332" s="260" t="s">
        <v>91</v>
      </c>
      <c r="AV332" s="13" t="s">
        <v>91</v>
      </c>
      <c r="AW332" s="13" t="s">
        <v>36</v>
      </c>
      <c r="AX332" s="13" t="s">
        <v>82</v>
      </c>
      <c r="AY332" s="260" t="s">
        <v>146</v>
      </c>
    </row>
    <row r="333" s="14" customFormat="1">
      <c r="A333" s="14"/>
      <c r="B333" s="261"/>
      <c r="C333" s="262"/>
      <c r="D333" s="251" t="s">
        <v>154</v>
      </c>
      <c r="E333" s="263" t="s">
        <v>1</v>
      </c>
      <c r="F333" s="264" t="s">
        <v>157</v>
      </c>
      <c r="G333" s="262"/>
      <c r="H333" s="265">
        <v>691.30899999999997</v>
      </c>
      <c r="I333" s="266"/>
      <c r="J333" s="262"/>
      <c r="K333" s="262"/>
      <c r="L333" s="267"/>
      <c r="M333" s="268"/>
      <c r="N333" s="269"/>
      <c r="O333" s="269"/>
      <c r="P333" s="269"/>
      <c r="Q333" s="269"/>
      <c r="R333" s="269"/>
      <c r="S333" s="269"/>
      <c r="T333" s="27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1" t="s">
        <v>154</v>
      </c>
      <c r="AU333" s="271" t="s">
        <v>91</v>
      </c>
      <c r="AV333" s="14" t="s">
        <v>152</v>
      </c>
      <c r="AW333" s="14" t="s">
        <v>36</v>
      </c>
      <c r="AX333" s="14" t="s">
        <v>14</v>
      </c>
      <c r="AY333" s="271" t="s">
        <v>146</v>
      </c>
    </row>
    <row r="334" s="2" customFormat="1" ht="60" customHeight="1">
      <c r="A334" s="38"/>
      <c r="B334" s="39"/>
      <c r="C334" s="236" t="s">
        <v>500</v>
      </c>
      <c r="D334" s="236" t="s">
        <v>148</v>
      </c>
      <c r="E334" s="237" t="s">
        <v>1210</v>
      </c>
      <c r="F334" s="238" t="s">
        <v>1211</v>
      </c>
      <c r="G334" s="239" t="s">
        <v>115</v>
      </c>
      <c r="H334" s="240">
        <v>32.340000000000003</v>
      </c>
      <c r="I334" s="241"/>
      <c r="J334" s="242">
        <f>ROUND(I334*H334,2)</f>
        <v>0</v>
      </c>
      <c r="K334" s="238" t="s">
        <v>151</v>
      </c>
      <c r="L334" s="44"/>
      <c r="M334" s="243" t="s">
        <v>1</v>
      </c>
      <c r="N334" s="244" t="s">
        <v>47</v>
      </c>
      <c r="O334" s="91"/>
      <c r="P334" s="245">
        <f>O334*H334</f>
        <v>0</v>
      </c>
      <c r="Q334" s="245">
        <v>0</v>
      </c>
      <c r="R334" s="245">
        <f>Q334*H334</f>
        <v>0</v>
      </c>
      <c r="S334" s="245">
        <v>0</v>
      </c>
      <c r="T334" s="246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7" t="s">
        <v>152</v>
      </c>
      <c r="AT334" s="247" t="s">
        <v>148</v>
      </c>
      <c r="AU334" s="247" t="s">
        <v>91</v>
      </c>
      <c r="AY334" s="17" t="s">
        <v>146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17" t="s">
        <v>14</v>
      </c>
      <c r="BK334" s="248">
        <f>ROUND(I334*H334,2)</f>
        <v>0</v>
      </c>
      <c r="BL334" s="17" t="s">
        <v>152</v>
      </c>
      <c r="BM334" s="247" t="s">
        <v>1212</v>
      </c>
    </row>
    <row r="335" s="13" customFormat="1">
      <c r="A335" s="13"/>
      <c r="B335" s="249"/>
      <c r="C335" s="250"/>
      <c r="D335" s="251" t="s">
        <v>154</v>
      </c>
      <c r="E335" s="252" t="s">
        <v>1</v>
      </c>
      <c r="F335" s="253" t="s">
        <v>1213</v>
      </c>
      <c r="G335" s="250"/>
      <c r="H335" s="254">
        <v>2.1840000000000002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154</v>
      </c>
      <c r="AU335" s="260" t="s">
        <v>91</v>
      </c>
      <c r="AV335" s="13" t="s">
        <v>91</v>
      </c>
      <c r="AW335" s="13" t="s">
        <v>36</v>
      </c>
      <c r="AX335" s="13" t="s">
        <v>82</v>
      </c>
      <c r="AY335" s="260" t="s">
        <v>146</v>
      </c>
    </row>
    <row r="336" s="13" customFormat="1">
      <c r="A336" s="13"/>
      <c r="B336" s="249"/>
      <c r="C336" s="250"/>
      <c r="D336" s="251" t="s">
        <v>154</v>
      </c>
      <c r="E336" s="252" t="s">
        <v>1</v>
      </c>
      <c r="F336" s="253" t="s">
        <v>1214</v>
      </c>
      <c r="G336" s="250"/>
      <c r="H336" s="254">
        <v>2.226</v>
      </c>
      <c r="I336" s="255"/>
      <c r="J336" s="250"/>
      <c r="K336" s="250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154</v>
      </c>
      <c r="AU336" s="260" t="s">
        <v>91</v>
      </c>
      <c r="AV336" s="13" t="s">
        <v>91</v>
      </c>
      <c r="AW336" s="13" t="s">
        <v>36</v>
      </c>
      <c r="AX336" s="13" t="s">
        <v>82</v>
      </c>
      <c r="AY336" s="260" t="s">
        <v>146</v>
      </c>
    </row>
    <row r="337" s="13" customFormat="1">
      <c r="A337" s="13"/>
      <c r="B337" s="249"/>
      <c r="C337" s="250"/>
      <c r="D337" s="251" t="s">
        <v>154</v>
      </c>
      <c r="E337" s="252" t="s">
        <v>1</v>
      </c>
      <c r="F337" s="253" t="s">
        <v>1215</v>
      </c>
      <c r="G337" s="250"/>
      <c r="H337" s="254">
        <v>3.738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154</v>
      </c>
      <c r="AU337" s="260" t="s">
        <v>91</v>
      </c>
      <c r="AV337" s="13" t="s">
        <v>91</v>
      </c>
      <c r="AW337" s="13" t="s">
        <v>36</v>
      </c>
      <c r="AX337" s="13" t="s">
        <v>82</v>
      </c>
      <c r="AY337" s="260" t="s">
        <v>146</v>
      </c>
    </row>
    <row r="338" s="13" customFormat="1">
      <c r="A338" s="13"/>
      <c r="B338" s="249"/>
      <c r="C338" s="250"/>
      <c r="D338" s="251" t="s">
        <v>154</v>
      </c>
      <c r="E338" s="252" t="s">
        <v>1</v>
      </c>
      <c r="F338" s="253" t="s">
        <v>1216</v>
      </c>
      <c r="G338" s="250"/>
      <c r="H338" s="254">
        <v>2.6880000000000002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154</v>
      </c>
      <c r="AU338" s="260" t="s">
        <v>91</v>
      </c>
      <c r="AV338" s="13" t="s">
        <v>91</v>
      </c>
      <c r="AW338" s="13" t="s">
        <v>36</v>
      </c>
      <c r="AX338" s="13" t="s">
        <v>82</v>
      </c>
      <c r="AY338" s="260" t="s">
        <v>146</v>
      </c>
    </row>
    <row r="339" s="13" customFormat="1">
      <c r="A339" s="13"/>
      <c r="B339" s="249"/>
      <c r="C339" s="250"/>
      <c r="D339" s="251" t="s">
        <v>154</v>
      </c>
      <c r="E339" s="252" t="s">
        <v>1</v>
      </c>
      <c r="F339" s="253" t="s">
        <v>1217</v>
      </c>
      <c r="G339" s="250"/>
      <c r="H339" s="254">
        <v>3.948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154</v>
      </c>
      <c r="AU339" s="260" t="s">
        <v>91</v>
      </c>
      <c r="AV339" s="13" t="s">
        <v>91</v>
      </c>
      <c r="AW339" s="13" t="s">
        <v>36</v>
      </c>
      <c r="AX339" s="13" t="s">
        <v>82</v>
      </c>
      <c r="AY339" s="260" t="s">
        <v>146</v>
      </c>
    </row>
    <row r="340" s="13" customFormat="1">
      <c r="A340" s="13"/>
      <c r="B340" s="249"/>
      <c r="C340" s="250"/>
      <c r="D340" s="251" t="s">
        <v>154</v>
      </c>
      <c r="E340" s="252" t="s">
        <v>1</v>
      </c>
      <c r="F340" s="253" t="s">
        <v>1218</v>
      </c>
      <c r="G340" s="250"/>
      <c r="H340" s="254">
        <v>3.948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154</v>
      </c>
      <c r="AU340" s="260" t="s">
        <v>91</v>
      </c>
      <c r="AV340" s="13" t="s">
        <v>91</v>
      </c>
      <c r="AW340" s="13" t="s">
        <v>36</v>
      </c>
      <c r="AX340" s="13" t="s">
        <v>82</v>
      </c>
      <c r="AY340" s="260" t="s">
        <v>146</v>
      </c>
    </row>
    <row r="341" s="13" customFormat="1">
      <c r="A341" s="13"/>
      <c r="B341" s="249"/>
      <c r="C341" s="250"/>
      <c r="D341" s="251" t="s">
        <v>154</v>
      </c>
      <c r="E341" s="252" t="s">
        <v>1</v>
      </c>
      <c r="F341" s="253" t="s">
        <v>1219</v>
      </c>
      <c r="G341" s="250"/>
      <c r="H341" s="254">
        <v>2.6459999999999999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154</v>
      </c>
      <c r="AU341" s="260" t="s">
        <v>91</v>
      </c>
      <c r="AV341" s="13" t="s">
        <v>91</v>
      </c>
      <c r="AW341" s="13" t="s">
        <v>36</v>
      </c>
      <c r="AX341" s="13" t="s">
        <v>82</v>
      </c>
      <c r="AY341" s="260" t="s">
        <v>146</v>
      </c>
    </row>
    <row r="342" s="13" customFormat="1">
      <c r="A342" s="13"/>
      <c r="B342" s="249"/>
      <c r="C342" s="250"/>
      <c r="D342" s="251" t="s">
        <v>154</v>
      </c>
      <c r="E342" s="252" t="s">
        <v>1</v>
      </c>
      <c r="F342" s="253" t="s">
        <v>1220</v>
      </c>
      <c r="G342" s="250"/>
      <c r="H342" s="254">
        <v>2.1419999999999999</v>
      </c>
      <c r="I342" s="255"/>
      <c r="J342" s="250"/>
      <c r="K342" s="250"/>
      <c r="L342" s="256"/>
      <c r="M342" s="257"/>
      <c r="N342" s="258"/>
      <c r="O342" s="258"/>
      <c r="P342" s="258"/>
      <c r="Q342" s="258"/>
      <c r="R342" s="258"/>
      <c r="S342" s="258"/>
      <c r="T342" s="25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0" t="s">
        <v>154</v>
      </c>
      <c r="AU342" s="260" t="s">
        <v>91</v>
      </c>
      <c r="AV342" s="13" t="s">
        <v>91</v>
      </c>
      <c r="AW342" s="13" t="s">
        <v>36</v>
      </c>
      <c r="AX342" s="13" t="s">
        <v>82</v>
      </c>
      <c r="AY342" s="260" t="s">
        <v>146</v>
      </c>
    </row>
    <row r="343" s="13" customFormat="1">
      <c r="A343" s="13"/>
      <c r="B343" s="249"/>
      <c r="C343" s="250"/>
      <c r="D343" s="251" t="s">
        <v>154</v>
      </c>
      <c r="E343" s="252" t="s">
        <v>1</v>
      </c>
      <c r="F343" s="253" t="s">
        <v>1221</v>
      </c>
      <c r="G343" s="250"/>
      <c r="H343" s="254">
        <v>2.2679999999999998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154</v>
      </c>
      <c r="AU343" s="260" t="s">
        <v>91</v>
      </c>
      <c r="AV343" s="13" t="s">
        <v>91</v>
      </c>
      <c r="AW343" s="13" t="s">
        <v>36</v>
      </c>
      <c r="AX343" s="13" t="s">
        <v>82</v>
      </c>
      <c r="AY343" s="260" t="s">
        <v>146</v>
      </c>
    </row>
    <row r="344" s="13" customFormat="1">
      <c r="A344" s="13"/>
      <c r="B344" s="249"/>
      <c r="C344" s="250"/>
      <c r="D344" s="251" t="s">
        <v>154</v>
      </c>
      <c r="E344" s="252" t="s">
        <v>1</v>
      </c>
      <c r="F344" s="253" t="s">
        <v>1222</v>
      </c>
      <c r="G344" s="250"/>
      <c r="H344" s="254">
        <v>3.024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154</v>
      </c>
      <c r="AU344" s="260" t="s">
        <v>91</v>
      </c>
      <c r="AV344" s="13" t="s">
        <v>91</v>
      </c>
      <c r="AW344" s="13" t="s">
        <v>36</v>
      </c>
      <c r="AX344" s="13" t="s">
        <v>82</v>
      </c>
      <c r="AY344" s="260" t="s">
        <v>146</v>
      </c>
    </row>
    <row r="345" s="13" customFormat="1">
      <c r="A345" s="13"/>
      <c r="B345" s="249"/>
      <c r="C345" s="250"/>
      <c r="D345" s="251" t="s">
        <v>154</v>
      </c>
      <c r="E345" s="252" t="s">
        <v>1</v>
      </c>
      <c r="F345" s="253" t="s">
        <v>1223</v>
      </c>
      <c r="G345" s="250"/>
      <c r="H345" s="254">
        <v>3.528</v>
      </c>
      <c r="I345" s="255"/>
      <c r="J345" s="250"/>
      <c r="K345" s="250"/>
      <c r="L345" s="256"/>
      <c r="M345" s="257"/>
      <c r="N345" s="258"/>
      <c r="O345" s="258"/>
      <c r="P345" s="258"/>
      <c r="Q345" s="258"/>
      <c r="R345" s="258"/>
      <c r="S345" s="258"/>
      <c r="T345" s="25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0" t="s">
        <v>154</v>
      </c>
      <c r="AU345" s="260" t="s">
        <v>91</v>
      </c>
      <c r="AV345" s="13" t="s">
        <v>91</v>
      </c>
      <c r="AW345" s="13" t="s">
        <v>36</v>
      </c>
      <c r="AX345" s="13" t="s">
        <v>82</v>
      </c>
      <c r="AY345" s="260" t="s">
        <v>146</v>
      </c>
    </row>
    <row r="346" s="14" customFormat="1">
      <c r="A346" s="14"/>
      <c r="B346" s="261"/>
      <c r="C346" s="262"/>
      <c r="D346" s="251" t="s">
        <v>154</v>
      </c>
      <c r="E346" s="263" t="s">
        <v>967</v>
      </c>
      <c r="F346" s="264" t="s">
        <v>157</v>
      </c>
      <c r="G346" s="262"/>
      <c r="H346" s="265">
        <v>32.340000000000003</v>
      </c>
      <c r="I346" s="266"/>
      <c r="J346" s="262"/>
      <c r="K346" s="262"/>
      <c r="L346" s="267"/>
      <c r="M346" s="268"/>
      <c r="N346" s="269"/>
      <c r="O346" s="269"/>
      <c r="P346" s="269"/>
      <c r="Q346" s="269"/>
      <c r="R346" s="269"/>
      <c r="S346" s="269"/>
      <c r="T346" s="27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1" t="s">
        <v>154</v>
      </c>
      <c r="AU346" s="271" t="s">
        <v>91</v>
      </c>
      <c r="AV346" s="14" t="s">
        <v>152</v>
      </c>
      <c r="AW346" s="14" t="s">
        <v>36</v>
      </c>
      <c r="AX346" s="14" t="s">
        <v>14</v>
      </c>
      <c r="AY346" s="271" t="s">
        <v>146</v>
      </c>
    </row>
    <row r="347" s="2" customFormat="1" ht="16.5" customHeight="1">
      <c r="A347" s="38"/>
      <c r="B347" s="39"/>
      <c r="C347" s="272" t="s">
        <v>504</v>
      </c>
      <c r="D347" s="272" t="s">
        <v>203</v>
      </c>
      <c r="E347" s="273" t="s">
        <v>1224</v>
      </c>
      <c r="F347" s="274" t="s">
        <v>1225</v>
      </c>
      <c r="G347" s="275" t="s">
        <v>182</v>
      </c>
      <c r="H347" s="276">
        <v>65.003</v>
      </c>
      <c r="I347" s="277"/>
      <c r="J347" s="278">
        <f>ROUND(I347*H347,2)</f>
        <v>0</v>
      </c>
      <c r="K347" s="274" t="s">
        <v>151</v>
      </c>
      <c r="L347" s="279"/>
      <c r="M347" s="280" t="s">
        <v>1</v>
      </c>
      <c r="N347" s="281" t="s">
        <v>47</v>
      </c>
      <c r="O347" s="91"/>
      <c r="P347" s="245">
        <f>O347*H347</f>
        <v>0</v>
      </c>
      <c r="Q347" s="245">
        <v>0</v>
      </c>
      <c r="R347" s="245">
        <f>Q347*H347</f>
        <v>0</v>
      </c>
      <c r="S347" s="245">
        <v>0</v>
      </c>
      <c r="T347" s="246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7" t="s">
        <v>185</v>
      </c>
      <c r="AT347" s="247" t="s">
        <v>203</v>
      </c>
      <c r="AU347" s="247" t="s">
        <v>91</v>
      </c>
      <c r="AY347" s="17" t="s">
        <v>146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17" t="s">
        <v>14</v>
      </c>
      <c r="BK347" s="248">
        <f>ROUND(I347*H347,2)</f>
        <v>0</v>
      </c>
      <c r="BL347" s="17" t="s">
        <v>152</v>
      </c>
      <c r="BM347" s="247" t="s">
        <v>1226</v>
      </c>
    </row>
    <row r="348" s="13" customFormat="1">
      <c r="A348" s="13"/>
      <c r="B348" s="249"/>
      <c r="C348" s="250"/>
      <c r="D348" s="251" t="s">
        <v>154</v>
      </c>
      <c r="E348" s="252" t="s">
        <v>1</v>
      </c>
      <c r="F348" s="253" t="s">
        <v>1227</v>
      </c>
      <c r="G348" s="250"/>
      <c r="H348" s="254">
        <v>65.003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154</v>
      </c>
      <c r="AU348" s="260" t="s">
        <v>91</v>
      </c>
      <c r="AV348" s="13" t="s">
        <v>91</v>
      </c>
      <c r="AW348" s="13" t="s">
        <v>36</v>
      </c>
      <c r="AX348" s="13" t="s">
        <v>82</v>
      </c>
      <c r="AY348" s="260" t="s">
        <v>146</v>
      </c>
    </row>
    <row r="349" s="14" customFormat="1">
      <c r="A349" s="14"/>
      <c r="B349" s="261"/>
      <c r="C349" s="262"/>
      <c r="D349" s="251" t="s">
        <v>154</v>
      </c>
      <c r="E349" s="263" t="s">
        <v>1</v>
      </c>
      <c r="F349" s="264" t="s">
        <v>157</v>
      </c>
      <c r="G349" s="262"/>
      <c r="H349" s="265">
        <v>65.003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1" t="s">
        <v>154</v>
      </c>
      <c r="AU349" s="271" t="s">
        <v>91</v>
      </c>
      <c r="AV349" s="14" t="s">
        <v>152</v>
      </c>
      <c r="AW349" s="14" t="s">
        <v>36</v>
      </c>
      <c r="AX349" s="14" t="s">
        <v>14</v>
      </c>
      <c r="AY349" s="271" t="s">
        <v>146</v>
      </c>
    </row>
    <row r="350" s="2" customFormat="1" ht="16.5" customHeight="1">
      <c r="A350" s="38"/>
      <c r="B350" s="39"/>
      <c r="C350" s="236" t="s">
        <v>511</v>
      </c>
      <c r="D350" s="236" t="s">
        <v>148</v>
      </c>
      <c r="E350" s="237" t="s">
        <v>1228</v>
      </c>
      <c r="F350" s="238" t="s">
        <v>1229</v>
      </c>
      <c r="G350" s="239" t="s">
        <v>115</v>
      </c>
      <c r="H350" s="240">
        <v>1.649</v>
      </c>
      <c r="I350" s="241"/>
      <c r="J350" s="242">
        <f>ROUND(I350*H350,2)</f>
        <v>0</v>
      </c>
      <c r="K350" s="238" t="s">
        <v>1</v>
      </c>
      <c r="L350" s="44"/>
      <c r="M350" s="243" t="s">
        <v>1</v>
      </c>
      <c r="N350" s="244" t="s">
        <v>47</v>
      </c>
      <c r="O350" s="91"/>
      <c r="P350" s="245">
        <f>O350*H350</f>
        <v>0</v>
      </c>
      <c r="Q350" s="245">
        <v>0</v>
      </c>
      <c r="R350" s="245">
        <f>Q350*H350</f>
        <v>0</v>
      </c>
      <c r="S350" s="245">
        <v>0</v>
      </c>
      <c r="T350" s="246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7" t="s">
        <v>152</v>
      </c>
      <c r="AT350" s="247" t="s">
        <v>148</v>
      </c>
      <c r="AU350" s="247" t="s">
        <v>91</v>
      </c>
      <c r="AY350" s="17" t="s">
        <v>146</v>
      </c>
      <c r="BE350" s="248">
        <f>IF(N350="základní",J350,0)</f>
        <v>0</v>
      </c>
      <c r="BF350" s="248">
        <f>IF(N350="snížená",J350,0)</f>
        <v>0</v>
      </c>
      <c r="BG350" s="248">
        <f>IF(N350="zákl. přenesená",J350,0)</f>
        <v>0</v>
      </c>
      <c r="BH350" s="248">
        <f>IF(N350="sníž. přenesená",J350,0)</f>
        <v>0</v>
      </c>
      <c r="BI350" s="248">
        <f>IF(N350="nulová",J350,0)</f>
        <v>0</v>
      </c>
      <c r="BJ350" s="17" t="s">
        <v>14</v>
      </c>
      <c r="BK350" s="248">
        <f>ROUND(I350*H350,2)</f>
        <v>0</v>
      </c>
      <c r="BL350" s="17" t="s">
        <v>152</v>
      </c>
      <c r="BM350" s="247" t="s">
        <v>1230</v>
      </c>
    </row>
    <row r="351" s="13" customFormat="1">
      <c r="A351" s="13"/>
      <c r="B351" s="249"/>
      <c r="C351" s="250"/>
      <c r="D351" s="251" t="s">
        <v>154</v>
      </c>
      <c r="E351" s="252" t="s">
        <v>1</v>
      </c>
      <c r="F351" s="253" t="s">
        <v>1231</v>
      </c>
      <c r="G351" s="250"/>
      <c r="H351" s="254">
        <v>1.649</v>
      </c>
      <c r="I351" s="255"/>
      <c r="J351" s="250"/>
      <c r="K351" s="250"/>
      <c r="L351" s="256"/>
      <c r="M351" s="257"/>
      <c r="N351" s="258"/>
      <c r="O351" s="258"/>
      <c r="P351" s="258"/>
      <c r="Q351" s="258"/>
      <c r="R351" s="258"/>
      <c r="S351" s="258"/>
      <c r="T351" s="25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0" t="s">
        <v>154</v>
      </c>
      <c r="AU351" s="260" t="s">
        <v>91</v>
      </c>
      <c r="AV351" s="13" t="s">
        <v>91</v>
      </c>
      <c r="AW351" s="13" t="s">
        <v>36</v>
      </c>
      <c r="AX351" s="13" t="s">
        <v>82</v>
      </c>
      <c r="AY351" s="260" t="s">
        <v>146</v>
      </c>
    </row>
    <row r="352" s="14" customFormat="1">
      <c r="A352" s="14"/>
      <c r="B352" s="261"/>
      <c r="C352" s="262"/>
      <c r="D352" s="251" t="s">
        <v>154</v>
      </c>
      <c r="E352" s="263" t="s">
        <v>1</v>
      </c>
      <c r="F352" s="264" t="s">
        <v>157</v>
      </c>
      <c r="G352" s="262"/>
      <c r="H352" s="265">
        <v>1.649</v>
      </c>
      <c r="I352" s="266"/>
      <c r="J352" s="262"/>
      <c r="K352" s="262"/>
      <c r="L352" s="267"/>
      <c r="M352" s="268"/>
      <c r="N352" s="269"/>
      <c r="O352" s="269"/>
      <c r="P352" s="269"/>
      <c r="Q352" s="269"/>
      <c r="R352" s="269"/>
      <c r="S352" s="269"/>
      <c r="T352" s="27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1" t="s">
        <v>154</v>
      </c>
      <c r="AU352" s="271" t="s">
        <v>91</v>
      </c>
      <c r="AV352" s="14" t="s">
        <v>152</v>
      </c>
      <c r="AW352" s="14" t="s">
        <v>36</v>
      </c>
      <c r="AX352" s="14" t="s">
        <v>14</v>
      </c>
      <c r="AY352" s="271" t="s">
        <v>146</v>
      </c>
    </row>
    <row r="353" s="2" customFormat="1" ht="24" customHeight="1">
      <c r="A353" s="38"/>
      <c r="B353" s="39"/>
      <c r="C353" s="236" t="s">
        <v>515</v>
      </c>
      <c r="D353" s="236" t="s">
        <v>148</v>
      </c>
      <c r="E353" s="237" t="s">
        <v>1232</v>
      </c>
      <c r="F353" s="238" t="s">
        <v>1233</v>
      </c>
      <c r="G353" s="239" t="s">
        <v>112</v>
      </c>
      <c r="H353" s="240">
        <v>108.58</v>
      </c>
      <c r="I353" s="241"/>
      <c r="J353" s="242">
        <f>ROUND(I353*H353,2)</f>
        <v>0</v>
      </c>
      <c r="K353" s="238" t="s">
        <v>151</v>
      </c>
      <c r="L353" s="44"/>
      <c r="M353" s="243" t="s">
        <v>1</v>
      </c>
      <c r="N353" s="244" t="s">
        <v>47</v>
      </c>
      <c r="O353" s="91"/>
      <c r="P353" s="245">
        <f>O353*H353</f>
        <v>0</v>
      </c>
      <c r="Q353" s="245">
        <v>0</v>
      </c>
      <c r="R353" s="245">
        <f>Q353*H353</f>
        <v>0</v>
      </c>
      <c r="S353" s="245">
        <v>0</v>
      </c>
      <c r="T353" s="246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7" t="s">
        <v>152</v>
      </c>
      <c r="AT353" s="247" t="s">
        <v>148</v>
      </c>
      <c r="AU353" s="247" t="s">
        <v>91</v>
      </c>
      <c r="AY353" s="17" t="s">
        <v>146</v>
      </c>
      <c r="BE353" s="248">
        <f>IF(N353="základní",J353,0)</f>
        <v>0</v>
      </c>
      <c r="BF353" s="248">
        <f>IF(N353="snížená",J353,0)</f>
        <v>0</v>
      </c>
      <c r="BG353" s="248">
        <f>IF(N353="zákl. přenesená",J353,0)</f>
        <v>0</v>
      </c>
      <c r="BH353" s="248">
        <f>IF(N353="sníž. přenesená",J353,0)</f>
        <v>0</v>
      </c>
      <c r="BI353" s="248">
        <f>IF(N353="nulová",J353,0)</f>
        <v>0</v>
      </c>
      <c r="BJ353" s="17" t="s">
        <v>14</v>
      </c>
      <c r="BK353" s="248">
        <f>ROUND(I353*H353,2)</f>
        <v>0</v>
      </c>
      <c r="BL353" s="17" t="s">
        <v>152</v>
      </c>
      <c r="BM353" s="247" t="s">
        <v>1234</v>
      </c>
    </row>
    <row r="354" s="13" customFormat="1">
      <c r="A354" s="13"/>
      <c r="B354" s="249"/>
      <c r="C354" s="250"/>
      <c r="D354" s="251" t="s">
        <v>154</v>
      </c>
      <c r="E354" s="252" t="s">
        <v>1</v>
      </c>
      <c r="F354" s="253" t="s">
        <v>1235</v>
      </c>
      <c r="G354" s="250"/>
      <c r="H354" s="254">
        <v>2.2400000000000002</v>
      </c>
      <c r="I354" s="255"/>
      <c r="J354" s="250"/>
      <c r="K354" s="250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154</v>
      </c>
      <c r="AU354" s="260" t="s">
        <v>91</v>
      </c>
      <c r="AV354" s="13" t="s">
        <v>91</v>
      </c>
      <c r="AW354" s="13" t="s">
        <v>36</v>
      </c>
      <c r="AX354" s="13" t="s">
        <v>82</v>
      </c>
      <c r="AY354" s="260" t="s">
        <v>146</v>
      </c>
    </row>
    <row r="355" s="13" customFormat="1">
      <c r="A355" s="13"/>
      <c r="B355" s="249"/>
      <c r="C355" s="250"/>
      <c r="D355" s="251" t="s">
        <v>154</v>
      </c>
      <c r="E355" s="252" t="s">
        <v>1</v>
      </c>
      <c r="F355" s="253" t="s">
        <v>1236</v>
      </c>
      <c r="G355" s="250"/>
      <c r="H355" s="254">
        <v>4.2000000000000002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154</v>
      </c>
      <c r="AU355" s="260" t="s">
        <v>91</v>
      </c>
      <c r="AV355" s="13" t="s">
        <v>91</v>
      </c>
      <c r="AW355" s="13" t="s">
        <v>36</v>
      </c>
      <c r="AX355" s="13" t="s">
        <v>82</v>
      </c>
      <c r="AY355" s="260" t="s">
        <v>146</v>
      </c>
    </row>
    <row r="356" s="13" customFormat="1">
      <c r="A356" s="13"/>
      <c r="B356" s="249"/>
      <c r="C356" s="250"/>
      <c r="D356" s="251" t="s">
        <v>154</v>
      </c>
      <c r="E356" s="252" t="s">
        <v>1</v>
      </c>
      <c r="F356" s="253" t="s">
        <v>1237</v>
      </c>
      <c r="G356" s="250"/>
      <c r="H356" s="254">
        <v>11.619999999999999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154</v>
      </c>
      <c r="AU356" s="260" t="s">
        <v>91</v>
      </c>
      <c r="AV356" s="13" t="s">
        <v>91</v>
      </c>
      <c r="AW356" s="13" t="s">
        <v>36</v>
      </c>
      <c r="AX356" s="13" t="s">
        <v>82</v>
      </c>
      <c r="AY356" s="260" t="s">
        <v>146</v>
      </c>
    </row>
    <row r="357" s="13" customFormat="1">
      <c r="A357" s="13"/>
      <c r="B357" s="249"/>
      <c r="C357" s="250"/>
      <c r="D357" s="251" t="s">
        <v>154</v>
      </c>
      <c r="E357" s="252" t="s">
        <v>1</v>
      </c>
      <c r="F357" s="253" t="s">
        <v>1238</v>
      </c>
      <c r="G357" s="250"/>
      <c r="H357" s="254">
        <v>5.8799999999999999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154</v>
      </c>
      <c r="AU357" s="260" t="s">
        <v>91</v>
      </c>
      <c r="AV357" s="13" t="s">
        <v>91</v>
      </c>
      <c r="AW357" s="13" t="s">
        <v>36</v>
      </c>
      <c r="AX357" s="13" t="s">
        <v>82</v>
      </c>
      <c r="AY357" s="260" t="s">
        <v>146</v>
      </c>
    </row>
    <row r="358" s="13" customFormat="1">
      <c r="A358" s="13"/>
      <c r="B358" s="249"/>
      <c r="C358" s="250"/>
      <c r="D358" s="251" t="s">
        <v>154</v>
      </c>
      <c r="E358" s="252" t="s">
        <v>1</v>
      </c>
      <c r="F358" s="253" t="s">
        <v>1239</v>
      </c>
      <c r="G358" s="250"/>
      <c r="H358" s="254">
        <v>12.039999999999999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154</v>
      </c>
      <c r="AU358" s="260" t="s">
        <v>91</v>
      </c>
      <c r="AV358" s="13" t="s">
        <v>91</v>
      </c>
      <c r="AW358" s="13" t="s">
        <v>36</v>
      </c>
      <c r="AX358" s="13" t="s">
        <v>82</v>
      </c>
      <c r="AY358" s="260" t="s">
        <v>146</v>
      </c>
    </row>
    <row r="359" s="13" customFormat="1">
      <c r="A359" s="13"/>
      <c r="B359" s="249"/>
      <c r="C359" s="250"/>
      <c r="D359" s="251" t="s">
        <v>154</v>
      </c>
      <c r="E359" s="252" t="s">
        <v>1</v>
      </c>
      <c r="F359" s="253" t="s">
        <v>1240</v>
      </c>
      <c r="G359" s="250"/>
      <c r="H359" s="254">
        <v>12.32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154</v>
      </c>
      <c r="AU359" s="260" t="s">
        <v>91</v>
      </c>
      <c r="AV359" s="13" t="s">
        <v>91</v>
      </c>
      <c r="AW359" s="13" t="s">
        <v>36</v>
      </c>
      <c r="AX359" s="13" t="s">
        <v>82</v>
      </c>
      <c r="AY359" s="260" t="s">
        <v>146</v>
      </c>
    </row>
    <row r="360" s="13" customFormat="1">
      <c r="A360" s="13"/>
      <c r="B360" s="249"/>
      <c r="C360" s="250"/>
      <c r="D360" s="251" t="s">
        <v>154</v>
      </c>
      <c r="E360" s="252" t="s">
        <v>1</v>
      </c>
      <c r="F360" s="253" t="s">
        <v>1241</v>
      </c>
      <c r="G360" s="250"/>
      <c r="H360" s="254">
        <v>5.5999999999999996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154</v>
      </c>
      <c r="AU360" s="260" t="s">
        <v>91</v>
      </c>
      <c r="AV360" s="13" t="s">
        <v>91</v>
      </c>
      <c r="AW360" s="13" t="s">
        <v>36</v>
      </c>
      <c r="AX360" s="13" t="s">
        <v>82</v>
      </c>
      <c r="AY360" s="260" t="s">
        <v>146</v>
      </c>
    </row>
    <row r="361" s="13" customFormat="1">
      <c r="A361" s="13"/>
      <c r="B361" s="249"/>
      <c r="C361" s="250"/>
      <c r="D361" s="251" t="s">
        <v>154</v>
      </c>
      <c r="E361" s="252" t="s">
        <v>1</v>
      </c>
      <c r="F361" s="253" t="s">
        <v>1242</v>
      </c>
      <c r="G361" s="250"/>
      <c r="H361" s="254">
        <v>3.7799999999999998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154</v>
      </c>
      <c r="AU361" s="260" t="s">
        <v>91</v>
      </c>
      <c r="AV361" s="13" t="s">
        <v>91</v>
      </c>
      <c r="AW361" s="13" t="s">
        <v>36</v>
      </c>
      <c r="AX361" s="13" t="s">
        <v>82</v>
      </c>
      <c r="AY361" s="260" t="s">
        <v>146</v>
      </c>
    </row>
    <row r="362" s="13" customFormat="1">
      <c r="A362" s="13"/>
      <c r="B362" s="249"/>
      <c r="C362" s="250"/>
      <c r="D362" s="251" t="s">
        <v>154</v>
      </c>
      <c r="E362" s="252" t="s">
        <v>1</v>
      </c>
      <c r="F362" s="253" t="s">
        <v>1243</v>
      </c>
      <c r="G362" s="250"/>
      <c r="H362" s="254">
        <v>7.1399999999999997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154</v>
      </c>
      <c r="AU362" s="260" t="s">
        <v>91</v>
      </c>
      <c r="AV362" s="13" t="s">
        <v>91</v>
      </c>
      <c r="AW362" s="13" t="s">
        <v>36</v>
      </c>
      <c r="AX362" s="13" t="s">
        <v>82</v>
      </c>
      <c r="AY362" s="260" t="s">
        <v>146</v>
      </c>
    </row>
    <row r="363" s="13" customFormat="1">
      <c r="A363" s="13"/>
      <c r="B363" s="249"/>
      <c r="C363" s="250"/>
      <c r="D363" s="251" t="s">
        <v>154</v>
      </c>
      <c r="E363" s="252" t="s">
        <v>1</v>
      </c>
      <c r="F363" s="253" t="s">
        <v>1244</v>
      </c>
      <c r="G363" s="250"/>
      <c r="H363" s="254">
        <v>9.0999999999999996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154</v>
      </c>
      <c r="AU363" s="260" t="s">
        <v>91</v>
      </c>
      <c r="AV363" s="13" t="s">
        <v>91</v>
      </c>
      <c r="AW363" s="13" t="s">
        <v>36</v>
      </c>
      <c r="AX363" s="13" t="s">
        <v>82</v>
      </c>
      <c r="AY363" s="260" t="s">
        <v>146</v>
      </c>
    </row>
    <row r="364" s="13" customFormat="1">
      <c r="A364" s="13"/>
      <c r="B364" s="249"/>
      <c r="C364" s="250"/>
      <c r="D364" s="251" t="s">
        <v>154</v>
      </c>
      <c r="E364" s="252" t="s">
        <v>1</v>
      </c>
      <c r="F364" s="253" t="s">
        <v>1245</v>
      </c>
      <c r="G364" s="250"/>
      <c r="H364" s="254">
        <v>9.6600000000000001</v>
      </c>
      <c r="I364" s="255"/>
      <c r="J364" s="250"/>
      <c r="K364" s="250"/>
      <c r="L364" s="256"/>
      <c r="M364" s="257"/>
      <c r="N364" s="258"/>
      <c r="O364" s="258"/>
      <c r="P364" s="258"/>
      <c r="Q364" s="258"/>
      <c r="R364" s="258"/>
      <c r="S364" s="258"/>
      <c r="T364" s="25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0" t="s">
        <v>154</v>
      </c>
      <c r="AU364" s="260" t="s">
        <v>91</v>
      </c>
      <c r="AV364" s="13" t="s">
        <v>91</v>
      </c>
      <c r="AW364" s="13" t="s">
        <v>36</v>
      </c>
      <c r="AX364" s="13" t="s">
        <v>82</v>
      </c>
      <c r="AY364" s="260" t="s">
        <v>146</v>
      </c>
    </row>
    <row r="365" s="13" customFormat="1">
      <c r="A365" s="13"/>
      <c r="B365" s="249"/>
      <c r="C365" s="250"/>
      <c r="D365" s="251" t="s">
        <v>154</v>
      </c>
      <c r="E365" s="252" t="s">
        <v>1</v>
      </c>
      <c r="F365" s="253" t="s">
        <v>1246</v>
      </c>
      <c r="G365" s="250"/>
      <c r="H365" s="254">
        <v>25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154</v>
      </c>
      <c r="AU365" s="260" t="s">
        <v>91</v>
      </c>
      <c r="AV365" s="13" t="s">
        <v>91</v>
      </c>
      <c r="AW365" s="13" t="s">
        <v>36</v>
      </c>
      <c r="AX365" s="13" t="s">
        <v>82</v>
      </c>
      <c r="AY365" s="260" t="s">
        <v>146</v>
      </c>
    </row>
    <row r="366" s="14" customFormat="1">
      <c r="A366" s="14"/>
      <c r="B366" s="261"/>
      <c r="C366" s="262"/>
      <c r="D366" s="251" t="s">
        <v>154</v>
      </c>
      <c r="E366" s="263" t="s">
        <v>1</v>
      </c>
      <c r="F366" s="264" t="s">
        <v>157</v>
      </c>
      <c r="G366" s="262"/>
      <c r="H366" s="265">
        <v>108.58</v>
      </c>
      <c r="I366" s="266"/>
      <c r="J366" s="262"/>
      <c r="K366" s="262"/>
      <c r="L366" s="267"/>
      <c r="M366" s="268"/>
      <c r="N366" s="269"/>
      <c r="O366" s="269"/>
      <c r="P366" s="269"/>
      <c r="Q366" s="269"/>
      <c r="R366" s="269"/>
      <c r="S366" s="269"/>
      <c r="T366" s="27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1" t="s">
        <v>154</v>
      </c>
      <c r="AU366" s="271" t="s">
        <v>91</v>
      </c>
      <c r="AV366" s="14" t="s">
        <v>152</v>
      </c>
      <c r="AW366" s="14" t="s">
        <v>36</v>
      </c>
      <c r="AX366" s="14" t="s">
        <v>14</v>
      </c>
      <c r="AY366" s="271" t="s">
        <v>146</v>
      </c>
    </row>
    <row r="367" s="12" customFormat="1" ht="22.8" customHeight="1">
      <c r="A367" s="12"/>
      <c r="B367" s="220"/>
      <c r="C367" s="221"/>
      <c r="D367" s="222" t="s">
        <v>81</v>
      </c>
      <c r="E367" s="234" t="s">
        <v>91</v>
      </c>
      <c r="F367" s="234" t="s">
        <v>1247</v>
      </c>
      <c r="G367" s="221"/>
      <c r="H367" s="221"/>
      <c r="I367" s="224"/>
      <c r="J367" s="235">
        <f>BK367</f>
        <v>0</v>
      </c>
      <c r="K367" s="221"/>
      <c r="L367" s="226"/>
      <c r="M367" s="227"/>
      <c r="N367" s="228"/>
      <c r="O367" s="228"/>
      <c r="P367" s="229">
        <f>SUM(P368:P385)</f>
        <v>0</v>
      </c>
      <c r="Q367" s="228"/>
      <c r="R367" s="229">
        <f>SUM(R368:R385)</f>
        <v>0.081012669899999987</v>
      </c>
      <c r="S367" s="228"/>
      <c r="T367" s="230">
        <f>SUM(T368:T385)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31" t="s">
        <v>14</v>
      </c>
      <c r="AT367" s="232" t="s">
        <v>81</v>
      </c>
      <c r="AU367" s="232" t="s">
        <v>14</v>
      </c>
      <c r="AY367" s="231" t="s">
        <v>146</v>
      </c>
      <c r="BK367" s="233">
        <f>SUM(BK368:BK385)</f>
        <v>0</v>
      </c>
    </row>
    <row r="368" s="2" customFormat="1" ht="16.5" customHeight="1">
      <c r="A368" s="38"/>
      <c r="B368" s="39"/>
      <c r="C368" s="236" t="s">
        <v>520</v>
      </c>
      <c r="D368" s="236" t="s">
        <v>148</v>
      </c>
      <c r="E368" s="237" t="s">
        <v>1248</v>
      </c>
      <c r="F368" s="238" t="s">
        <v>1249</v>
      </c>
      <c r="G368" s="239" t="s">
        <v>112</v>
      </c>
      <c r="H368" s="240">
        <v>55.046999999999997</v>
      </c>
      <c r="I368" s="241"/>
      <c r="J368" s="242">
        <f>ROUND(I368*H368,2)</f>
        <v>0</v>
      </c>
      <c r="K368" s="238" t="s">
        <v>151</v>
      </c>
      <c r="L368" s="44"/>
      <c r="M368" s="243" t="s">
        <v>1</v>
      </c>
      <c r="N368" s="244" t="s">
        <v>47</v>
      </c>
      <c r="O368" s="91"/>
      <c r="P368" s="245">
        <f>O368*H368</f>
        <v>0</v>
      </c>
      <c r="Q368" s="245">
        <v>0.0014357</v>
      </c>
      <c r="R368" s="245">
        <f>Q368*H368</f>
        <v>0.079030977899999993</v>
      </c>
      <c r="S368" s="245">
        <v>0</v>
      </c>
      <c r="T368" s="246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47" t="s">
        <v>152</v>
      </c>
      <c r="AT368" s="247" t="s">
        <v>148</v>
      </c>
      <c r="AU368" s="247" t="s">
        <v>91</v>
      </c>
      <c r="AY368" s="17" t="s">
        <v>146</v>
      </c>
      <c r="BE368" s="248">
        <f>IF(N368="základní",J368,0)</f>
        <v>0</v>
      </c>
      <c r="BF368" s="248">
        <f>IF(N368="snížená",J368,0)</f>
        <v>0</v>
      </c>
      <c r="BG368" s="248">
        <f>IF(N368="zákl. přenesená",J368,0)</f>
        <v>0</v>
      </c>
      <c r="BH368" s="248">
        <f>IF(N368="sníž. přenesená",J368,0)</f>
        <v>0</v>
      </c>
      <c r="BI368" s="248">
        <f>IF(N368="nulová",J368,0)</f>
        <v>0</v>
      </c>
      <c r="BJ368" s="17" t="s">
        <v>14</v>
      </c>
      <c r="BK368" s="248">
        <f>ROUND(I368*H368,2)</f>
        <v>0</v>
      </c>
      <c r="BL368" s="17" t="s">
        <v>152</v>
      </c>
      <c r="BM368" s="247" t="s">
        <v>1250</v>
      </c>
    </row>
    <row r="369" s="13" customFormat="1">
      <c r="A369" s="13"/>
      <c r="B369" s="249"/>
      <c r="C369" s="250"/>
      <c r="D369" s="251" t="s">
        <v>154</v>
      </c>
      <c r="E369" s="252" t="s">
        <v>1</v>
      </c>
      <c r="F369" s="253" t="s">
        <v>1251</v>
      </c>
      <c r="G369" s="250"/>
      <c r="H369" s="254">
        <v>0.94399999999999995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154</v>
      </c>
      <c r="AU369" s="260" t="s">
        <v>91</v>
      </c>
      <c r="AV369" s="13" t="s">
        <v>91</v>
      </c>
      <c r="AW369" s="13" t="s">
        <v>36</v>
      </c>
      <c r="AX369" s="13" t="s">
        <v>82</v>
      </c>
      <c r="AY369" s="260" t="s">
        <v>146</v>
      </c>
    </row>
    <row r="370" s="13" customFormat="1">
      <c r="A370" s="13"/>
      <c r="B370" s="249"/>
      <c r="C370" s="250"/>
      <c r="D370" s="251" t="s">
        <v>154</v>
      </c>
      <c r="E370" s="252" t="s">
        <v>1</v>
      </c>
      <c r="F370" s="253" t="s">
        <v>1252</v>
      </c>
      <c r="G370" s="250"/>
      <c r="H370" s="254">
        <v>1.77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154</v>
      </c>
      <c r="AU370" s="260" t="s">
        <v>91</v>
      </c>
      <c r="AV370" s="13" t="s">
        <v>91</v>
      </c>
      <c r="AW370" s="13" t="s">
        <v>36</v>
      </c>
      <c r="AX370" s="13" t="s">
        <v>82</v>
      </c>
      <c r="AY370" s="260" t="s">
        <v>146</v>
      </c>
    </row>
    <row r="371" s="13" customFormat="1">
      <c r="A371" s="13"/>
      <c r="B371" s="249"/>
      <c r="C371" s="250"/>
      <c r="D371" s="251" t="s">
        <v>154</v>
      </c>
      <c r="E371" s="252" t="s">
        <v>1</v>
      </c>
      <c r="F371" s="253" t="s">
        <v>1253</v>
      </c>
      <c r="G371" s="250"/>
      <c r="H371" s="254">
        <v>4.8970000000000002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154</v>
      </c>
      <c r="AU371" s="260" t="s">
        <v>91</v>
      </c>
      <c r="AV371" s="13" t="s">
        <v>91</v>
      </c>
      <c r="AW371" s="13" t="s">
        <v>36</v>
      </c>
      <c r="AX371" s="13" t="s">
        <v>82</v>
      </c>
      <c r="AY371" s="260" t="s">
        <v>146</v>
      </c>
    </row>
    <row r="372" s="13" customFormat="1">
      <c r="A372" s="13"/>
      <c r="B372" s="249"/>
      <c r="C372" s="250"/>
      <c r="D372" s="251" t="s">
        <v>154</v>
      </c>
      <c r="E372" s="252" t="s">
        <v>1</v>
      </c>
      <c r="F372" s="253" t="s">
        <v>1254</v>
      </c>
      <c r="G372" s="250"/>
      <c r="H372" s="254">
        <v>2.4780000000000002</v>
      </c>
      <c r="I372" s="255"/>
      <c r="J372" s="250"/>
      <c r="K372" s="250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154</v>
      </c>
      <c r="AU372" s="260" t="s">
        <v>91</v>
      </c>
      <c r="AV372" s="13" t="s">
        <v>91</v>
      </c>
      <c r="AW372" s="13" t="s">
        <v>36</v>
      </c>
      <c r="AX372" s="13" t="s">
        <v>82</v>
      </c>
      <c r="AY372" s="260" t="s">
        <v>146</v>
      </c>
    </row>
    <row r="373" s="13" customFormat="1">
      <c r="A373" s="13"/>
      <c r="B373" s="249"/>
      <c r="C373" s="250"/>
      <c r="D373" s="251" t="s">
        <v>154</v>
      </c>
      <c r="E373" s="252" t="s">
        <v>1</v>
      </c>
      <c r="F373" s="253" t="s">
        <v>1255</v>
      </c>
      <c r="G373" s="250"/>
      <c r="H373" s="254">
        <v>5.0739999999999998</v>
      </c>
      <c r="I373" s="255"/>
      <c r="J373" s="250"/>
      <c r="K373" s="250"/>
      <c r="L373" s="256"/>
      <c r="M373" s="257"/>
      <c r="N373" s="258"/>
      <c r="O373" s="258"/>
      <c r="P373" s="258"/>
      <c r="Q373" s="258"/>
      <c r="R373" s="258"/>
      <c r="S373" s="258"/>
      <c r="T373" s="25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0" t="s">
        <v>154</v>
      </c>
      <c r="AU373" s="260" t="s">
        <v>91</v>
      </c>
      <c r="AV373" s="13" t="s">
        <v>91</v>
      </c>
      <c r="AW373" s="13" t="s">
        <v>36</v>
      </c>
      <c r="AX373" s="13" t="s">
        <v>82</v>
      </c>
      <c r="AY373" s="260" t="s">
        <v>146</v>
      </c>
    </row>
    <row r="374" s="13" customFormat="1">
      <c r="A374" s="13"/>
      <c r="B374" s="249"/>
      <c r="C374" s="250"/>
      <c r="D374" s="251" t="s">
        <v>154</v>
      </c>
      <c r="E374" s="252" t="s">
        <v>1</v>
      </c>
      <c r="F374" s="253" t="s">
        <v>1256</v>
      </c>
      <c r="G374" s="250"/>
      <c r="H374" s="254">
        <v>5.1920000000000002</v>
      </c>
      <c r="I374" s="255"/>
      <c r="J374" s="250"/>
      <c r="K374" s="250"/>
      <c r="L374" s="256"/>
      <c r="M374" s="257"/>
      <c r="N374" s="258"/>
      <c r="O374" s="258"/>
      <c r="P374" s="258"/>
      <c r="Q374" s="258"/>
      <c r="R374" s="258"/>
      <c r="S374" s="258"/>
      <c r="T374" s="25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0" t="s">
        <v>154</v>
      </c>
      <c r="AU374" s="260" t="s">
        <v>91</v>
      </c>
      <c r="AV374" s="13" t="s">
        <v>91</v>
      </c>
      <c r="AW374" s="13" t="s">
        <v>36</v>
      </c>
      <c r="AX374" s="13" t="s">
        <v>82</v>
      </c>
      <c r="AY374" s="260" t="s">
        <v>146</v>
      </c>
    </row>
    <row r="375" s="13" customFormat="1">
      <c r="A375" s="13"/>
      <c r="B375" s="249"/>
      <c r="C375" s="250"/>
      <c r="D375" s="251" t="s">
        <v>154</v>
      </c>
      <c r="E375" s="252" t="s">
        <v>1</v>
      </c>
      <c r="F375" s="253" t="s">
        <v>1257</v>
      </c>
      <c r="G375" s="250"/>
      <c r="H375" s="254">
        <v>2.3599999999999999</v>
      </c>
      <c r="I375" s="255"/>
      <c r="J375" s="250"/>
      <c r="K375" s="250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154</v>
      </c>
      <c r="AU375" s="260" t="s">
        <v>91</v>
      </c>
      <c r="AV375" s="13" t="s">
        <v>91</v>
      </c>
      <c r="AW375" s="13" t="s">
        <v>36</v>
      </c>
      <c r="AX375" s="13" t="s">
        <v>82</v>
      </c>
      <c r="AY375" s="260" t="s">
        <v>146</v>
      </c>
    </row>
    <row r="376" s="13" customFormat="1">
      <c r="A376" s="13"/>
      <c r="B376" s="249"/>
      <c r="C376" s="250"/>
      <c r="D376" s="251" t="s">
        <v>154</v>
      </c>
      <c r="E376" s="252" t="s">
        <v>1</v>
      </c>
      <c r="F376" s="253" t="s">
        <v>1258</v>
      </c>
      <c r="G376" s="250"/>
      <c r="H376" s="254">
        <v>1.593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154</v>
      </c>
      <c r="AU376" s="260" t="s">
        <v>91</v>
      </c>
      <c r="AV376" s="13" t="s">
        <v>91</v>
      </c>
      <c r="AW376" s="13" t="s">
        <v>36</v>
      </c>
      <c r="AX376" s="13" t="s">
        <v>82</v>
      </c>
      <c r="AY376" s="260" t="s">
        <v>146</v>
      </c>
    </row>
    <row r="377" s="13" customFormat="1">
      <c r="A377" s="13"/>
      <c r="B377" s="249"/>
      <c r="C377" s="250"/>
      <c r="D377" s="251" t="s">
        <v>154</v>
      </c>
      <c r="E377" s="252" t="s">
        <v>1</v>
      </c>
      <c r="F377" s="253" t="s">
        <v>1259</v>
      </c>
      <c r="G377" s="250"/>
      <c r="H377" s="254">
        <v>3.0089999999999999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154</v>
      </c>
      <c r="AU377" s="260" t="s">
        <v>91</v>
      </c>
      <c r="AV377" s="13" t="s">
        <v>91</v>
      </c>
      <c r="AW377" s="13" t="s">
        <v>36</v>
      </c>
      <c r="AX377" s="13" t="s">
        <v>82</v>
      </c>
      <c r="AY377" s="260" t="s">
        <v>146</v>
      </c>
    </row>
    <row r="378" s="13" customFormat="1">
      <c r="A378" s="13"/>
      <c r="B378" s="249"/>
      <c r="C378" s="250"/>
      <c r="D378" s="251" t="s">
        <v>154</v>
      </c>
      <c r="E378" s="252" t="s">
        <v>1</v>
      </c>
      <c r="F378" s="253" t="s">
        <v>1260</v>
      </c>
      <c r="G378" s="250"/>
      <c r="H378" s="254">
        <v>3.835</v>
      </c>
      <c r="I378" s="255"/>
      <c r="J378" s="250"/>
      <c r="K378" s="250"/>
      <c r="L378" s="256"/>
      <c r="M378" s="257"/>
      <c r="N378" s="258"/>
      <c r="O378" s="258"/>
      <c r="P378" s="258"/>
      <c r="Q378" s="258"/>
      <c r="R378" s="258"/>
      <c r="S378" s="258"/>
      <c r="T378" s="25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0" t="s">
        <v>154</v>
      </c>
      <c r="AU378" s="260" t="s">
        <v>91</v>
      </c>
      <c r="AV378" s="13" t="s">
        <v>91</v>
      </c>
      <c r="AW378" s="13" t="s">
        <v>36</v>
      </c>
      <c r="AX378" s="13" t="s">
        <v>82</v>
      </c>
      <c r="AY378" s="260" t="s">
        <v>146</v>
      </c>
    </row>
    <row r="379" s="13" customFormat="1">
      <c r="A379" s="13"/>
      <c r="B379" s="249"/>
      <c r="C379" s="250"/>
      <c r="D379" s="251" t="s">
        <v>154</v>
      </c>
      <c r="E379" s="252" t="s">
        <v>1</v>
      </c>
      <c r="F379" s="253" t="s">
        <v>1261</v>
      </c>
      <c r="G379" s="250"/>
      <c r="H379" s="254">
        <v>4.0709999999999997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154</v>
      </c>
      <c r="AU379" s="260" t="s">
        <v>91</v>
      </c>
      <c r="AV379" s="13" t="s">
        <v>91</v>
      </c>
      <c r="AW379" s="13" t="s">
        <v>36</v>
      </c>
      <c r="AX379" s="13" t="s">
        <v>82</v>
      </c>
      <c r="AY379" s="260" t="s">
        <v>146</v>
      </c>
    </row>
    <row r="380" s="13" customFormat="1">
      <c r="A380" s="13"/>
      <c r="B380" s="249"/>
      <c r="C380" s="250"/>
      <c r="D380" s="251" t="s">
        <v>154</v>
      </c>
      <c r="E380" s="252" t="s">
        <v>1</v>
      </c>
      <c r="F380" s="253" t="s">
        <v>1262</v>
      </c>
      <c r="G380" s="250"/>
      <c r="H380" s="254">
        <v>6.1950000000000003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154</v>
      </c>
      <c r="AU380" s="260" t="s">
        <v>91</v>
      </c>
      <c r="AV380" s="13" t="s">
        <v>91</v>
      </c>
      <c r="AW380" s="13" t="s">
        <v>36</v>
      </c>
      <c r="AX380" s="13" t="s">
        <v>82</v>
      </c>
      <c r="AY380" s="260" t="s">
        <v>146</v>
      </c>
    </row>
    <row r="381" s="13" customFormat="1">
      <c r="A381" s="13"/>
      <c r="B381" s="249"/>
      <c r="C381" s="250"/>
      <c r="D381" s="251" t="s">
        <v>154</v>
      </c>
      <c r="E381" s="252" t="s">
        <v>1</v>
      </c>
      <c r="F381" s="253" t="s">
        <v>1263</v>
      </c>
      <c r="G381" s="250"/>
      <c r="H381" s="254">
        <v>13.629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154</v>
      </c>
      <c r="AU381" s="260" t="s">
        <v>91</v>
      </c>
      <c r="AV381" s="13" t="s">
        <v>91</v>
      </c>
      <c r="AW381" s="13" t="s">
        <v>36</v>
      </c>
      <c r="AX381" s="13" t="s">
        <v>82</v>
      </c>
      <c r="AY381" s="260" t="s">
        <v>146</v>
      </c>
    </row>
    <row r="382" s="14" customFormat="1">
      <c r="A382" s="14"/>
      <c r="B382" s="261"/>
      <c r="C382" s="262"/>
      <c r="D382" s="251" t="s">
        <v>154</v>
      </c>
      <c r="E382" s="263" t="s">
        <v>909</v>
      </c>
      <c r="F382" s="264" t="s">
        <v>157</v>
      </c>
      <c r="G382" s="262"/>
      <c r="H382" s="265">
        <v>55.046999999999997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1" t="s">
        <v>154</v>
      </c>
      <c r="AU382" s="271" t="s">
        <v>91</v>
      </c>
      <c r="AV382" s="14" t="s">
        <v>152</v>
      </c>
      <c r="AW382" s="14" t="s">
        <v>36</v>
      </c>
      <c r="AX382" s="14" t="s">
        <v>14</v>
      </c>
      <c r="AY382" s="271" t="s">
        <v>146</v>
      </c>
    </row>
    <row r="383" s="2" customFormat="1" ht="24" customHeight="1">
      <c r="A383" s="38"/>
      <c r="B383" s="39"/>
      <c r="C383" s="236" t="s">
        <v>524</v>
      </c>
      <c r="D383" s="236" t="s">
        <v>148</v>
      </c>
      <c r="E383" s="237" t="s">
        <v>1264</v>
      </c>
      <c r="F383" s="238" t="s">
        <v>1265</v>
      </c>
      <c r="G383" s="239" t="s">
        <v>112</v>
      </c>
      <c r="H383" s="240">
        <v>55.046999999999997</v>
      </c>
      <c r="I383" s="241"/>
      <c r="J383" s="242">
        <f>ROUND(I383*H383,2)</f>
        <v>0</v>
      </c>
      <c r="K383" s="238" t="s">
        <v>151</v>
      </c>
      <c r="L383" s="44"/>
      <c r="M383" s="243" t="s">
        <v>1</v>
      </c>
      <c r="N383" s="244" t="s">
        <v>47</v>
      </c>
      <c r="O383" s="91"/>
      <c r="P383" s="245">
        <f>O383*H383</f>
        <v>0</v>
      </c>
      <c r="Q383" s="245">
        <v>3.6000000000000001E-05</v>
      </c>
      <c r="R383" s="245">
        <f>Q383*H383</f>
        <v>0.0019816919999999997</v>
      </c>
      <c r="S383" s="245">
        <v>0</v>
      </c>
      <c r="T383" s="246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7" t="s">
        <v>152</v>
      </c>
      <c r="AT383" s="247" t="s">
        <v>148</v>
      </c>
      <c r="AU383" s="247" t="s">
        <v>91</v>
      </c>
      <c r="AY383" s="17" t="s">
        <v>146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7" t="s">
        <v>14</v>
      </c>
      <c r="BK383" s="248">
        <f>ROUND(I383*H383,2)</f>
        <v>0</v>
      </c>
      <c r="BL383" s="17" t="s">
        <v>152</v>
      </c>
      <c r="BM383" s="247" t="s">
        <v>1266</v>
      </c>
    </row>
    <row r="384" s="13" customFormat="1">
      <c r="A384" s="13"/>
      <c r="B384" s="249"/>
      <c r="C384" s="250"/>
      <c r="D384" s="251" t="s">
        <v>154</v>
      </c>
      <c r="E384" s="252" t="s">
        <v>1</v>
      </c>
      <c r="F384" s="253" t="s">
        <v>909</v>
      </c>
      <c r="G384" s="250"/>
      <c r="H384" s="254">
        <v>55.046999999999997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154</v>
      </c>
      <c r="AU384" s="260" t="s">
        <v>91</v>
      </c>
      <c r="AV384" s="13" t="s">
        <v>91</v>
      </c>
      <c r="AW384" s="13" t="s">
        <v>36</v>
      </c>
      <c r="AX384" s="13" t="s">
        <v>82</v>
      </c>
      <c r="AY384" s="260" t="s">
        <v>146</v>
      </c>
    </row>
    <row r="385" s="14" customFormat="1">
      <c r="A385" s="14"/>
      <c r="B385" s="261"/>
      <c r="C385" s="262"/>
      <c r="D385" s="251" t="s">
        <v>154</v>
      </c>
      <c r="E385" s="263" t="s">
        <v>1</v>
      </c>
      <c r="F385" s="264" t="s">
        <v>157</v>
      </c>
      <c r="G385" s="262"/>
      <c r="H385" s="265">
        <v>55.046999999999997</v>
      </c>
      <c r="I385" s="266"/>
      <c r="J385" s="262"/>
      <c r="K385" s="262"/>
      <c r="L385" s="267"/>
      <c r="M385" s="268"/>
      <c r="N385" s="269"/>
      <c r="O385" s="269"/>
      <c r="P385" s="269"/>
      <c r="Q385" s="269"/>
      <c r="R385" s="269"/>
      <c r="S385" s="269"/>
      <c r="T385" s="27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1" t="s">
        <v>154</v>
      </c>
      <c r="AU385" s="271" t="s">
        <v>91</v>
      </c>
      <c r="AV385" s="14" t="s">
        <v>152</v>
      </c>
      <c r="AW385" s="14" t="s">
        <v>36</v>
      </c>
      <c r="AX385" s="14" t="s">
        <v>14</v>
      </c>
      <c r="AY385" s="271" t="s">
        <v>146</v>
      </c>
    </row>
    <row r="386" s="12" customFormat="1" ht="22.8" customHeight="1">
      <c r="A386" s="12"/>
      <c r="B386" s="220"/>
      <c r="C386" s="221"/>
      <c r="D386" s="222" t="s">
        <v>81</v>
      </c>
      <c r="E386" s="234" t="s">
        <v>161</v>
      </c>
      <c r="F386" s="234" t="s">
        <v>1267</v>
      </c>
      <c r="G386" s="221"/>
      <c r="H386" s="221"/>
      <c r="I386" s="224"/>
      <c r="J386" s="235">
        <f>BK386</f>
        <v>0</v>
      </c>
      <c r="K386" s="221"/>
      <c r="L386" s="226"/>
      <c r="M386" s="227"/>
      <c r="N386" s="228"/>
      <c r="O386" s="228"/>
      <c r="P386" s="229">
        <f>SUM(P387:P390)</f>
        <v>0</v>
      </c>
      <c r="Q386" s="228"/>
      <c r="R386" s="229">
        <f>SUM(R387:R390)</f>
        <v>0</v>
      </c>
      <c r="S386" s="228"/>
      <c r="T386" s="230">
        <f>SUM(T387:T390)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31" t="s">
        <v>14</v>
      </c>
      <c r="AT386" s="232" t="s">
        <v>81</v>
      </c>
      <c r="AU386" s="232" t="s">
        <v>14</v>
      </c>
      <c r="AY386" s="231" t="s">
        <v>146</v>
      </c>
      <c r="BK386" s="233">
        <f>SUM(BK387:BK390)</f>
        <v>0</v>
      </c>
    </row>
    <row r="387" s="2" customFormat="1" ht="24" customHeight="1">
      <c r="A387" s="38"/>
      <c r="B387" s="39"/>
      <c r="C387" s="236" t="s">
        <v>528</v>
      </c>
      <c r="D387" s="236" t="s">
        <v>148</v>
      </c>
      <c r="E387" s="237" t="s">
        <v>1268</v>
      </c>
      <c r="F387" s="238" t="s">
        <v>1269</v>
      </c>
      <c r="G387" s="239" t="s">
        <v>251</v>
      </c>
      <c r="H387" s="240">
        <v>104.59999999999999</v>
      </c>
      <c r="I387" s="241"/>
      <c r="J387" s="242">
        <f>ROUND(I387*H387,2)</f>
        <v>0</v>
      </c>
      <c r="K387" s="238" t="s">
        <v>151</v>
      </c>
      <c r="L387" s="44"/>
      <c r="M387" s="243" t="s">
        <v>1</v>
      </c>
      <c r="N387" s="244" t="s">
        <v>47</v>
      </c>
      <c r="O387" s="91"/>
      <c r="P387" s="245">
        <f>O387*H387</f>
        <v>0</v>
      </c>
      <c r="Q387" s="245">
        <v>0</v>
      </c>
      <c r="R387" s="245">
        <f>Q387*H387</f>
        <v>0</v>
      </c>
      <c r="S387" s="245">
        <v>0</v>
      </c>
      <c r="T387" s="246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7" t="s">
        <v>152</v>
      </c>
      <c r="AT387" s="247" t="s">
        <v>148</v>
      </c>
      <c r="AU387" s="247" t="s">
        <v>91</v>
      </c>
      <c r="AY387" s="17" t="s">
        <v>146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7" t="s">
        <v>14</v>
      </c>
      <c r="BK387" s="248">
        <f>ROUND(I387*H387,2)</f>
        <v>0</v>
      </c>
      <c r="BL387" s="17" t="s">
        <v>152</v>
      </c>
      <c r="BM387" s="247" t="s">
        <v>1270</v>
      </c>
    </row>
    <row r="388" s="13" customFormat="1">
      <c r="A388" s="13"/>
      <c r="B388" s="249"/>
      <c r="C388" s="250"/>
      <c r="D388" s="251" t="s">
        <v>154</v>
      </c>
      <c r="E388" s="252" t="s">
        <v>1</v>
      </c>
      <c r="F388" s="253" t="s">
        <v>1271</v>
      </c>
      <c r="G388" s="250"/>
      <c r="H388" s="254">
        <v>87.5</v>
      </c>
      <c r="I388" s="255"/>
      <c r="J388" s="250"/>
      <c r="K388" s="250"/>
      <c r="L388" s="256"/>
      <c r="M388" s="257"/>
      <c r="N388" s="258"/>
      <c r="O388" s="258"/>
      <c r="P388" s="258"/>
      <c r="Q388" s="258"/>
      <c r="R388" s="258"/>
      <c r="S388" s="258"/>
      <c r="T388" s="25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0" t="s">
        <v>154</v>
      </c>
      <c r="AU388" s="260" t="s">
        <v>91</v>
      </c>
      <c r="AV388" s="13" t="s">
        <v>91</v>
      </c>
      <c r="AW388" s="13" t="s">
        <v>36</v>
      </c>
      <c r="AX388" s="13" t="s">
        <v>82</v>
      </c>
      <c r="AY388" s="260" t="s">
        <v>146</v>
      </c>
    </row>
    <row r="389" s="13" customFormat="1">
      <c r="A389" s="13"/>
      <c r="B389" s="249"/>
      <c r="C389" s="250"/>
      <c r="D389" s="251" t="s">
        <v>154</v>
      </c>
      <c r="E389" s="252" t="s">
        <v>1</v>
      </c>
      <c r="F389" s="253" t="s">
        <v>1272</v>
      </c>
      <c r="G389" s="250"/>
      <c r="H389" s="254">
        <v>17.100000000000001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154</v>
      </c>
      <c r="AU389" s="260" t="s">
        <v>91</v>
      </c>
      <c r="AV389" s="13" t="s">
        <v>91</v>
      </c>
      <c r="AW389" s="13" t="s">
        <v>36</v>
      </c>
      <c r="AX389" s="13" t="s">
        <v>82</v>
      </c>
      <c r="AY389" s="260" t="s">
        <v>146</v>
      </c>
    </row>
    <row r="390" s="14" customFormat="1">
      <c r="A390" s="14"/>
      <c r="B390" s="261"/>
      <c r="C390" s="262"/>
      <c r="D390" s="251" t="s">
        <v>154</v>
      </c>
      <c r="E390" s="263" t="s">
        <v>1</v>
      </c>
      <c r="F390" s="264" t="s">
        <v>157</v>
      </c>
      <c r="G390" s="262"/>
      <c r="H390" s="265">
        <v>104.59999999999999</v>
      </c>
      <c r="I390" s="266"/>
      <c r="J390" s="262"/>
      <c r="K390" s="262"/>
      <c r="L390" s="267"/>
      <c r="M390" s="268"/>
      <c r="N390" s="269"/>
      <c r="O390" s="269"/>
      <c r="P390" s="269"/>
      <c r="Q390" s="269"/>
      <c r="R390" s="269"/>
      <c r="S390" s="269"/>
      <c r="T390" s="27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1" t="s">
        <v>154</v>
      </c>
      <c r="AU390" s="271" t="s">
        <v>91</v>
      </c>
      <c r="AV390" s="14" t="s">
        <v>152</v>
      </c>
      <c r="AW390" s="14" t="s">
        <v>36</v>
      </c>
      <c r="AX390" s="14" t="s">
        <v>14</v>
      </c>
      <c r="AY390" s="271" t="s">
        <v>146</v>
      </c>
    </row>
    <row r="391" s="12" customFormat="1" ht="22.8" customHeight="1">
      <c r="A391" s="12"/>
      <c r="B391" s="220"/>
      <c r="C391" s="221"/>
      <c r="D391" s="222" t="s">
        <v>81</v>
      </c>
      <c r="E391" s="234" t="s">
        <v>152</v>
      </c>
      <c r="F391" s="234" t="s">
        <v>1273</v>
      </c>
      <c r="G391" s="221"/>
      <c r="H391" s="221"/>
      <c r="I391" s="224"/>
      <c r="J391" s="235">
        <f>BK391</f>
        <v>0</v>
      </c>
      <c r="K391" s="221"/>
      <c r="L391" s="226"/>
      <c r="M391" s="227"/>
      <c r="N391" s="228"/>
      <c r="O391" s="228"/>
      <c r="P391" s="229">
        <f>SUM(P392:P422)</f>
        <v>0</v>
      </c>
      <c r="Q391" s="228"/>
      <c r="R391" s="229">
        <f>SUM(R392:R422)</f>
        <v>0</v>
      </c>
      <c r="S391" s="228"/>
      <c r="T391" s="230">
        <f>SUM(T392:T422)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31" t="s">
        <v>14</v>
      </c>
      <c r="AT391" s="232" t="s">
        <v>81</v>
      </c>
      <c r="AU391" s="232" t="s">
        <v>14</v>
      </c>
      <c r="AY391" s="231" t="s">
        <v>146</v>
      </c>
      <c r="BK391" s="233">
        <f>SUM(BK392:BK422)</f>
        <v>0</v>
      </c>
    </row>
    <row r="392" s="2" customFormat="1" ht="36" customHeight="1">
      <c r="A392" s="38"/>
      <c r="B392" s="39"/>
      <c r="C392" s="236" t="s">
        <v>533</v>
      </c>
      <c r="D392" s="236" t="s">
        <v>148</v>
      </c>
      <c r="E392" s="237" t="s">
        <v>1274</v>
      </c>
      <c r="F392" s="238" t="s">
        <v>1275</v>
      </c>
      <c r="G392" s="239" t="s">
        <v>115</v>
      </c>
      <c r="H392" s="240">
        <v>10.983000000000001</v>
      </c>
      <c r="I392" s="241"/>
      <c r="J392" s="242">
        <f>ROUND(I392*H392,2)</f>
        <v>0</v>
      </c>
      <c r="K392" s="238" t="s">
        <v>151</v>
      </c>
      <c r="L392" s="44"/>
      <c r="M392" s="243" t="s">
        <v>1</v>
      </c>
      <c r="N392" s="244" t="s">
        <v>47</v>
      </c>
      <c r="O392" s="91"/>
      <c r="P392" s="245">
        <f>O392*H392</f>
        <v>0</v>
      </c>
      <c r="Q392" s="245">
        <v>0</v>
      </c>
      <c r="R392" s="245">
        <f>Q392*H392</f>
        <v>0</v>
      </c>
      <c r="S392" s="245">
        <v>0</v>
      </c>
      <c r="T392" s="246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47" t="s">
        <v>152</v>
      </c>
      <c r="AT392" s="247" t="s">
        <v>148</v>
      </c>
      <c r="AU392" s="247" t="s">
        <v>91</v>
      </c>
      <c r="AY392" s="17" t="s">
        <v>146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17" t="s">
        <v>14</v>
      </c>
      <c r="BK392" s="248">
        <f>ROUND(I392*H392,2)</f>
        <v>0</v>
      </c>
      <c r="BL392" s="17" t="s">
        <v>152</v>
      </c>
      <c r="BM392" s="247" t="s">
        <v>1276</v>
      </c>
    </row>
    <row r="393" s="2" customFormat="1">
      <c r="A393" s="38"/>
      <c r="B393" s="39"/>
      <c r="C393" s="40"/>
      <c r="D393" s="251" t="s">
        <v>220</v>
      </c>
      <c r="E393" s="40"/>
      <c r="F393" s="282" t="s">
        <v>1277</v>
      </c>
      <c r="G393" s="40"/>
      <c r="H393" s="40"/>
      <c r="I393" s="145"/>
      <c r="J393" s="40"/>
      <c r="K393" s="40"/>
      <c r="L393" s="44"/>
      <c r="M393" s="283"/>
      <c r="N393" s="284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220</v>
      </c>
      <c r="AU393" s="17" t="s">
        <v>91</v>
      </c>
    </row>
    <row r="394" s="15" customFormat="1">
      <c r="A394" s="15"/>
      <c r="B394" s="291"/>
      <c r="C394" s="292"/>
      <c r="D394" s="251" t="s">
        <v>154</v>
      </c>
      <c r="E394" s="293" t="s">
        <v>1</v>
      </c>
      <c r="F394" s="294" t="s">
        <v>1278</v>
      </c>
      <c r="G394" s="292"/>
      <c r="H394" s="293" t="s">
        <v>1</v>
      </c>
      <c r="I394" s="295"/>
      <c r="J394" s="292"/>
      <c r="K394" s="292"/>
      <c r="L394" s="296"/>
      <c r="M394" s="297"/>
      <c r="N394" s="298"/>
      <c r="O394" s="298"/>
      <c r="P394" s="298"/>
      <c r="Q394" s="298"/>
      <c r="R394" s="298"/>
      <c r="S394" s="298"/>
      <c r="T394" s="299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300" t="s">
        <v>154</v>
      </c>
      <c r="AU394" s="300" t="s">
        <v>91</v>
      </c>
      <c r="AV394" s="15" t="s">
        <v>14</v>
      </c>
      <c r="AW394" s="15" t="s">
        <v>36</v>
      </c>
      <c r="AX394" s="15" t="s">
        <v>82</v>
      </c>
      <c r="AY394" s="300" t="s">
        <v>146</v>
      </c>
    </row>
    <row r="395" s="13" customFormat="1">
      <c r="A395" s="13"/>
      <c r="B395" s="249"/>
      <c r="C395" s="250"/>
      <c r="D395" s="251" t="s">
        <v>154</v>
      </c>
      <c r="E395" s="252" t="s">
        <v>1</v>
      </c>
      <c r="F395" s="253" t="s">
        <v>1279</v>
      </c>
      <c r="G395" s="250"/>
      <c r="H395" s="254">
        <v>0.22400000000000001</v>
      </c>
      <c r="I395" s="255"/>
      <c r="J395" s="250"/>
      <c r="K395" s="250"/>
      <c r="L395" s="256"/>
      <c r="M395" s="257"/>
      <c r="N395" s="258"/>
      <c r="O395" s="258"/>
      <c r="P395" s="258"/>
      <c r="Q395" s="258"/>
      <c r="R395" s="258"/>
      <c r="S395" s="258"/>
      <c r="T395" s="25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0" t="s">
        <v>154</v>
      </c>
      <c r="AU395" s="260" t="s">
        <v>91</v>
      </c>
      <c r="AV395" s="13" t="s">
        <v>91</v>
      </c>
      <c r="AW395" s="13" t="s">
        <v>36</v>
      </c>
      <c r="AX395" s="13" t="s">
        <v>82</v>
      </c>
      <c r="AY395" s="260" t="s">
        <v>146</v>
      </c>
    </row>
    <row r="396" s="13" customFormat="1">
      <c r="A396" s="13"/>
      <c r="B396" s="249"/>
      <c r="C396" s="250"/>
      <c r="D396" s="251" t="s">
        <v>154</v>
      </c>
      <c r="E396" s="252" t="s">
        <v>1</v>
      </c>
      <c r="F396" s="253" t="s">
        <v>1280</v>
      </c>
      <c r="G396" s="250"/>
      <c r="H396" s="254">
        <v>0.41999999999999998</v>
      </c>
      <c r="I396" s="255"/>
      <c r="J396" s="250"/>
      <c r="K396" s="250"/>
      <c r="L396" s="256"/>
      <c r="M396" s="257"/>
      <c r="N396" s="258"/>
      <c r="O396" s="258"/>
      <c r="P396" s="258"/>
      <c r="Q396" s="258"/>
      <c r="R396" s="258"/>
      <c r="S396" s="258"/>
      <c r="T396" s="25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0" t="s">
        <v>154</v>
      </c>
      <c r="AU396" s="260" t="s">
        <v>91</v>
      </c>
      <c r="AV396" s="13" t="s">
        <v>91</v>
      </c>
      <c r="AW396" s="13" t="s">
        <v>36</v>
      </c>
      <c r="AX396" s="13" t="s">
        <v>82</v>
      </c>
      <c r="AY396" s="260" t="s">
        <v>146</v>
      </c>
    </row>
    <row r="397" s="13" customFormat="1">
      <c r="A397" s="13"/>
      <c r="B397" s="249"/>
      <c r="C397" s="250"/>
      <c r="D397" s="251" t="s">
        <v>154</v>
      </c>
      <c r="E397" s="252" t="s">
        <v>1</v>
      </c>
      <c r="F397" s="253" t="s">
        <v>1281</v>
      </c>
      <c r="G397" s="250"/>
      <c r="H397" s="254">
        <v>1.1619999999999999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154</v>
      </c>
      <c r="AU397" s="260" t="s">
        <v>91</v>
      </c>
      <c r="AV397" s="13" t="s">
        <v>91</v>
      </c>
      <c r="AW397" s="13" t="s">
        <v>36</v>
      </c>
      <c r="AX397" s="13" t="s">
        <v>82</v>
      </c>
      <c r="AY397" s="260" t="s">
        <v>146</v>
      </c>
    </row>
    <row r="398" s="13" customFormat="1">
      <c r="A398" s="13"/>
      <c r="B398" s="249"/>
      <c r="C398" s="250"/>
      <c r="D398" s="251" t="s">
        <v>154</v>
      </c>
      <c r="E398" s="252" t="s">
        <v>1</v>
      </c>
      <c r="F398" s="253" t="s">
        <v>1282</v>
      </c>
      <c r="G398" s="250"/>
      <c r="H398" s="254">
        <v>0.58799999999999997</v>
      </c>
      <c r="I398" s="255"/>
      <c r="J398" s="250"/>
      <c r="K398" s="250"/>
      <c r="L398" s="256"/>
      <c r="M398" s="257"/>
      <c r="N398" s="258"/>
      <c r="O398" s="258"/>
      <c r="P398" s="258"/>
      <c r="Q398" s="258"/>
      <c r="R398" s="258"/>
      <c r="S398" s="258"/>
      <c r="T398" s="25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0" t="s">
        <v>154</v>
      </c>
      <c r="AU398" s="260" t="s">
        <v>91</v>
      </c>
      <c r="AV398" s="13" t="s">
        <v>91</v>
      </c>
      <c r="AW398" s="13" t="s">
        <v>36</v>
      </c>
      <c r="AX398" s="13" t="s">
        <v>82</v>
      </c>
      <c r="AY398" s="260" t="s">
        <v>146</v>
      </c>
    </row>
    <row r="399" s="13" customFormat="1">
      <c r="A399" s="13"/>
      <c r="B399" s="249"/>
      <c r="C399" s="250"/>
      <c r="D399" s="251" t="s">
        <v>154</v>
      </c>
      <c r="E399" s="252" t="s">
        <v>1</v>
      </c>
      <c r="F399" s="253" t="s">
        <v>1283</v>
      </c>
      <c r="G399" s="250"/>
      <c r="H399" s="254">
        <v>1.204</v>
      </c>
      <c r="I399" s="255"/>
      <c r="J399" s="250"/>
      <c r="K399" s="250"/>
      <c r="L399" s="256"/>
      <c r="M399" s="257"/>
      <c r="N399" s="258"/>
      <c r="O399" s="258"/>
      <c r="P399" s="258"/>
      <c r="Q399" s="258"/>
      <c r="R399" s="258"/>
      <c r="S399" s="258"/>
      <c r="T399" s="25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0" t="s">
        <v>154</v>
      </c>
      <c r="AU399" s="260" t="s">
        <v>91</v>
      </c>
      <c r="AV399" s="13" t="s">
        <v>91</v>
      </c>
      <c r="AW399" s="13" t="s">
        <v>36</v>
      </c>
      <c r="AX399" s="13" t="s">
        <v>82</v>
      </c>
      <c r="AY399" s="260" t="s">
        <v>146</v>
      </c>
    </row>
    <row r="400" s="13" customFormat="1">
      <c r="A400" s="13"/>
      <c r="B400" s="249"/>
      <c r="C400" s="250"/>
      <c r="D400" s="251" t="s">
        <v>154</v>
      </c>
      <c r="E400" s="252" t="s">
        <v>1</v>
      </c>
      <c r="F400" s="253" t="s">
        <v>1284</v>
      </c>
      <c r="G400" s="250"/>
      <c r="H400" s="254">
        <v>1.232</v>
      </c>
      <c r="I400" s="255"/>
      <c r="J400" s="250"/>
      <c r="K400" s="250"/>
      <c r="L400" s="256"/>
      <c r="M400" s="257"/>
      <c r="N400" s="258"/>
      <c r="O400" s="258"/>
      <c r="P400" s="258"/>
      <c r="Q400" s="258"/>
      <c r="R400" s="258"/>
      <c r="S400" s="258"/>
      <c r="T400" s="25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0" t="s">
        <v>154</v>
      </c>
      <c r="AU400" s="260" t="s">
        <v>91</v>
      </c>
      <c r="AV400" s="13" t="s">
        <v>91</v>
      </c>
      <c r="AW400" s="13" t="s">
        <v>36</v>
      </c>
      <c r="AX400" s="13" t="s">
        <v>82</v>
      </c>
      <c r="AY400" s="260" t="s">
        <v>146</v>
      </c>
    </row>
    <row r="401" s="13" customFormat="1">
      <c r="A401" s="13"/>
      <c r="B401" s="249"/>
      <c r="C401" s="250"/>
      <c r="D401" s="251" t="s">
        <v>154</v>
      </c>
      <c r="E401" s="252" t="s">
        <v>1</v>
      </c>
      <c r="F401" s="253" t="s">
        <v>1285</v>
      </c>
      <c r="G401" s="250"/>
      <c r="H401" s="254">
        <v>0.56000000000000005</v>
      </c>
      <c r="I401" s="255"/>
      <c r="J401" s="250"/>
      <c r="K401" s="250"/>
      <c r="L401" s="256"/>
      <c r="M401" s="257"/>
      <c r="N401" s="258"/>
      <c r="O401" s="258"/>
      <c r="P401" s="258"/>
      <c r="Q401" s="258"/>
      <c r="R401" s="258"/>
      <c r="S401" s="258"/>
      <c r="T401" s="25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0" t="s">
        <v>154</v>
      </c>
      <c r="AU401" s="260" t="s">
        <v>91</v>
      </c>
      <c r="AV401" s="13" t="s">
        <v>91</v>
      </c>
      <c r="AW401" s="13" t="s">
        <v>36</v>
      </c>
      <c r="AX401" s="13" t="s">
        <v>82</v>
      </c>
      <c r="AY401" s="260" t="s">
        <v>146</v>
      </c>
    </row>
    <row r="402" s="13" customFormat="1">
      <c r="A402" s="13"/>
      <c r="B402" s="249"/>
      <c r="C402" s="250"/>
      <c r="D402" s="251" t="s">
        <v>154</v>
      </c>
      <c r="E402" s="252" t="s">
        <v>1</v>
      </c>
      <c r="F402" s="253" t="s">
        <v>1286</v>
      </c>
      <c r="G402" s="250"/>
      <c r="H402" s="254">
        <v>0.378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154</v>
      </c>
      <c r="AU402" s="260" t="s">
        <v>91</v>
      </c>
      <c r="AV402" s="13" t="s">
        <v>91</v>
      </c>
      <c r="AW402" s="13" t="s">
        <v>36</v>
      </c>
      <c r="AX402" s="13" t="s">
        <v>82</v>
      </c>
      <c r="AY402" s="260" t="s">
        <v>146</v>
      </c>
    </row>
    <row r="403" s="13" customFormat="1">
      <c r="A403" s="13"/>
      <c r="B403" s="249"/>
      <c r="C403" s="250"/>
      <c r="D403" s="251" t="s">
        <v>154</v>
      </c>
      <c r="E403" s="252" t="s">
        <v>1</v>
      </c>
      <c r="F403" s="253" t="s">
        <v>1287</v>
      </c>
      <c r="G403" s="250"/>
      <c r="H403" s="254">
        <v>0.71399999999999997</v>
      </c>
      <c r="I403" s="255"/>
      <c r="J403" s="250"/>
      <c r="K403" s="250"/>
      <c r="L403" s="256"/>
      <c r="M403" s="257"/>
      <c r="N403" s="258"/>
      <c r="O403" s="258"/>
      <c r="P403" s="258"/>
      <c r="Q403" s="258"/>
      <c r="R403" s="258"/>
      <c r="S403" s="258"/>
      <c r="T403" s="25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0" t="s">
        <v>154</v>
      </c>
      <c r="AU403" s="260" t="s">
        <v>91</v>
      </c>
      <c r="AV403" s="13" t="s">
        <v>91</v>
      </c>
      <c r="AW403" s="13" t="s">
        <v>36</v>
      </c>
      <c r="AX403" s="13" t="s">
        <v>82</v>
      </c>
      <c r="AY403" s="260" t="s">
        <v>146</v>
      </c>
    </row>
    <row r="404" s="13" customFormat="1">
      <c r="A404" s="13"/>
      <c r="B404" s="249"/>
      <c r="C404" s="250"/>
      <c r="D404" s="251" t="s">
        <v>154</v>
      </c>
      <c r="E404" s="252" t="s">
        <v>1</v>
      </c>
      <c r="F404" s="253" t="s">
        <v>1288</v>
      </c>
      <c r="G404" s="250"/>
      <c r="H404" s="254">
        <v>0.91000000000000003</v>
      </c>
      <c r="I404" s="255"/>
      <c r="J404" s="250"/>
      <c r="K404" s="250"/>
      <c r="L404" s="256"/>
      <c r="M404" s="257"/>
      <c r="N404" s="258"/>
      <c r="O404" s="258"/>
      <c r="P404" s="258"/>
      <c r="Q404" s="258"/>
      <c r="R404" s="258"/>
      <c r="S404" s="258"/>
      <c r="T404" s="25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0" t="s">
        <v>154</v>
      </c>
      <c r="AU404" s="260" t="s">
        <v>91</v>
      </c>
      <c r="AV404" s="13" t="s">
        <v>91</v>
      </c>
      <c r="AW404" s="13" t="s">
        <v>36</v>
      </c>
      <c r="AX404" s="13" t="s">
        <v>82</v>
      </c>
      <c r="AY404" s="260" t="s">
        <v>146</v>
      </c>
    </row>
    <row r="405" s="13" customFormat="1">
      <c r="A405" s="13"/>
      <c r="B405" s="249"/>
      <c r="C405" s="250"/>
      <c r="D405" s="251" t="s">
        <v>154</v>
      </c>
      <c r="E405" s="252" t="s">
        <v>1</v>
      </c>
      <c r="F405" s="253" t="s">
        <v>1289</v>
      </c>
      <c r="G405" s="250"/>
      <c r="H405" s="254">
        <v>0.96599999999999997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154</v>
      </c>
      <c r="AU405" s="260" t="s">
        <v>91</v>
      </c>
      <c r="AV405" s="13" t="s">
        <v>91</v>
      </c>
      <c r="AW405" s="13" t="s">
        <v>36</v>
      </c>
      <c r="AX405" s="13" t="s">
        <v>82</v>
      </c>
      <c r="AY405" s="260" t="s">
        <v>146</v>
      </c>
    </row>
    <row r="406" s="13" customFormat="1">
      <c r="A406" s="13"/>
      <c r="B406" s="249"/>
      <c r="C406" s="250"/>
      <c r="D406" s="251" t="s">
        <v>154</v>
      </c>
      <c r="E406" s="252" t="s">
        <v>1</v>
      </c>
      <c r="F406" s="253" t="s">
        <v>1290</v>
      </c>
      <c r="G406" s="250"/>
      <c r="H406" s="254">
        <v>2.625</v>
      </c>
      <c r="I406" s="255"/>
      <c r="J406" s="250"/>
      <c r="K406" s="250"/>
      <c r="L406" s="256"/>
      <c r="M406" s="257"/>
      <c r="N406" s="258"/>
      <c r="O406" s="258"/>
      <c r="P406" s="258"/>
      <c r="Q406" s="258"/>
      <c r="R406" s="258"/>
      <c r="S406" s="258"/>
      <c r="T406" s="25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0" t="s">
        <v>154</v>
      </c>
      <c r="AU406" s="260" t="s">
        <v>91</v>
      </c>
      <c r="AV406" s="13" t="s">
        <v>91</v>
      </c>
      <c r="AW406" s="13" t="s">
        <v>36</v>
      </c>
      <c r="AX406" s="13" t="s">
        <v>82</v>
      </c>
      <c r="AY406" s="260" t="s">
        <v>146</v>
      </c>
    </row>
    <row r="407" s="14" customFormat="1">
      <c r="A407" s="14"/>
      <c r="B407" s="261"/>
      <c r="C407" s="262"/>
      <c r="D407" s="251" t="s">
        <v>154</v>
      </c>
      <c r="E407" s="263" t="s">
        <v>973</v>
      </c>
      <c r="F407" s="264" t="s">
        <v>157</v>
      </c>
      <c r="G407" s="262"/>
      <c r="H407" s="265">
        <v>10.983000000000001</v>
      </c>
      <c r="I407" s="266"/>
      <c r="J407" s="262"/>
      <c r="K407" s="262"/>
      <c r="L407" s="267"/>
      <c r="M407" s="268"/>
      <c r="N407" s="269"/>
      <c r="O407" s="269"/>
      <c r="P407" s="269"/>
      <c r="Q407" s="269"/>
      <c r="R407" s="269"/>
      <c r="S407" s="269"/>
      <c r="T407" s="27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1" t="s">
        <v>154</v>
      </c>
      <c r="AU407" s="271" t="s">
        <v>91</v>
      </c>
      <c r="AV407" s="14" t="s">
        <v>152</v>
      </c>
      <c r="AW407" s="14" t="s">
        <v>36</v>
      </c>
      <c r="AX407" s="14" t="s">
        <v>14</v>
      </c>
      <c r="AY407" s="271" t="s">
        <v>146</v>
      </c>
    </row>
    <row r="408" s="2" customFormat="1" ht="36" customHeight="1">
      <c r="A408" s="38"/>
      <c r="B408" s="39"/>
      <c r="C408" s="236" t="s">
        <v>537</v>
      </c>
      <c r="D408" s="236" t="s">
        <v>148</v>
      </c>
      <c r="E408" s="237" t="s">
        <v>1291</v>
      </c>
      <c r="F408" s="238" t="s">
        <v>1292</v>
      </c>
      <c r="G408" s="239" t="s">
        <v>115</v>
      </c>
      <c r="H408" s="240">
        <v>21.417999999999999</v>
      </c>
      <c r="I408" s="241"/>
      <c r="J408" s="242">
        <f>ROUND(I408*H408,2)</f>
        <v>0</v>
      </c>
      <c r="K408" s="238" t="s">
        <v>151</v>
      </c>
      <c r="L408" s="44"/>
      <c r="M408" s="243" t="s">
        <v>1</v>
      </c>
      <c r="N408" s="244" t="s">
        <v>47</v>
      </c>
      <c r="O408" s="91"/>
      <c r="P408" s="245">
        <f>O408*H408</f>
        <v>0</v>
      </c>
      <c r="Q408" s="245">
        <v>0</v>
      </c>
      <c r="R408" s="245">
        <f>Q408*H408</f>
        <v>0</v>
      </c>
      <c r="S408" s="245">
        <v>0</v>
      </c>
      <c r="T408" s="246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47" t="s">
        <v>152</v>
      </c>
      <c r="AT408" s="247" t="s">
        <v>148</v>
      </c>
      <c r="AU408" s="247" t="s">
        <v>91</v>
      </c>
      <c r="AY408" s="17" t="s">
        <v>146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7" t="s">
        <v>14</v>
      </c>
      <c r="BK408" s="248">
        <f>ROUND(I408*H408,2)</f>
        <v>0</v>
      </c>
      <c r="BL408" s="17" t="s">
        <v>152</v>
      </c>
      <c r="BM408" s="247" t="s">
        <v>1293</v>
      </c>
    </row>
    <row r="409" s="2" customFormat="1">
      <c r="A409" s="38"/>
      <c r="B409" s="39"/>
      <c r="C409" s="40"/>
      <c r="D409" s="251" t="s">
        <v>220</v>
      </c>
      <c r="E409" s="40"/>
      <c r="F409" s="282" t="s">
        <v>1294</v>
      </c>
      <c r="G409" s="40"/>
      <c r="H409" s="40"/>
      <c r="I409" s="145"/>
      <c r="J409" s="40"/>
      <c r="K409" s="40"/>
      <c r="L409" s="44"/>
      <c r="M409" s="283"/>
      <c r="N409" s="284"/>
      <c r="O409" s="91"/>
      <c r="P409" s="91"/>
      <c r="Q409" s="91"/>
      <c r="R409" s="91"/>
      <c r="S409" s="91"/>
      <c r="T409" s="92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220</v>
      </c>
      <c r="AU409" s="17" t="s">
        <v>91</v>
      </c>
    </row>
    <row r="410" s="13" customFormat="1">
      <c r="A410" s="13"/>
      <c r="B410" s="249"/>
      <c r="C410" s="250"/>
      <c r="D410" s="251" t="s">
        <v>154</v>
      </c>
      <c r="E410" s="252" t="s">
        <v>1</v>
      </c>
      <c r="F410" s="253" t="s">
        <v>1295</v>
      </c>
      <c r="G410" s="250"/>
      <c r="H410" s="254">
        <v>0.437</v>
      </c>
      <c r="I410" s="255"/>
      <c r="J410" s="250"/>
      <c r="K410" s="250"/>
      <c r="L410" s="256"/>
      <c r="M410" s="257"/>
      <c r="N410" s="258"/>
      <c r="O410" s="258"/>
      <c r="P410" s="258"/>
      <c r="Q410" s="258"/>
      <c r="R410" s="258"/>
      <c r="S410" s="258"/>
      <c r="T410" s="25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0" t="s">
        <v>154</v>
      </c>
      <c r="AU410" s="260" t="s">
        <v>91</v>
      </c>
      <c r="AV410" s="13" t="s">
        <v>91</v>
      </c>
      <c r="AW410" s="13" t="s">
        <v>36</v>
      </c>
      <c r="AX410" s="13" t="s">
        <v>82</v>
      </c>
      <c r="AY410" s="260" t="s">
        <v>146</v>
      </c>
    </row>
    <row r="411" s="13" customFormat="1">
      <c r="A411" s="13"/>
      <c r="B411" s="249"/>
      <c r="C411" s="250"/>
      <c r="D411" s="251" t="s">
        <v>154</v>
      </c>
      <c r="E411" s="252" t="s">
        <v>1</v>
      </c>
      <c r="F411" s="253" t="s">
        <v>1296</v>
      </c>
      <c r="G411" s="250"/>
      <c r="H411" s="254">
        <v>0.81899999999999995</v>
      </c>
      <c r="I411" s="255"/>
      <c r="J411" s="250"/>
      <c r="K411" s="250"/>
      <c r="L411" s="256"/>
      <c r="M411" s="257"/>
      <c r="N411" s="258"/>
      <c r="O411" s="258"/>
      <c r="P411" s="258"/>
      <c r="Q411" s="258"/>
      <c r="R411" s="258"/>
      <c r="S411" s="258"/>
      <c r="T411" s="25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0" t="s">
        <v>154</v>
      </c>
      <c r="AU411" s="260" t="s">
        <v>91</v>
      </c>
      <c r="AV411" s="13" t="s">
        <v>91</v>
      </c>
      <c r="AW411" s="13" t="s">
        <v>36</v>
      </c>
      <c r="AX411" s="13" t="s">
        <v>82</v>
      </c>
      <c r="AY411" s="260" t="s">
        <v>146</v>
      </c>
    </row>
    <row r="412" s="13" customFormat="1">
      <c r="A412" s="13"/>
      <c r="B412" s="249"/>
      <c r="C412" s="250"/>
      <c r="D412" s="251" t="s">
        <v>154</v>
      </c>
      <c r="E412" s="252" t="s">
        <v>1</v>
      </c>
      <c r="F412" s="253" t="s">
        <v>1297</v>
      </c>
      <c r="G412" s="250"/>
      <c r="H412" s="254">
        <v>2.266</v>
      </c>
      <c r="I412" s="255"/>
      <c r="J412" s="250"/>
      <c r="K412" s="250"/>
      <c r="L412" s="256"/>
      <c r="M412" s="257"/>
      <c r="N412" s="258"/>
      <c r="O412" s="258"/>
      <c r="P412" s="258"/>
      <c r="Q412" s="258"/>
      <c r="R412" s="258"/>
      <c r="S412" s="258"/>
      <c r="T412" s="25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0" t="s">
        <v>154</v>
      </c>
      <c r="AU412" s="260" t="s">
        <v>91</v>
      </c>
      <c r="AV412" s="13" t="s">
        <v>91</v>
      </c>
      <c r="AW412" s="13" t="s">
        <v>36</v>
      </c>
      <c r="AX412" s="13" t="s">
        <v>82</v>
      </c>
      <c r="AY412" s="260" t="s">
        <v>146</v>
      </c>
    </row>
    <row r="413" s="13" customFormat="1">
      <c r="A413" s="13"/>
      <c r="B413" s="249"/>
      <c r="C413" s="250"/>
      <c r="D413" s="251" t="s">
        <v>154</v>
      </c>
      <c r="E413" s="252" t="s">
        <v>1</v>
      </c>
      <c r="F413" s="253" t="s">
        <v>1298</v>
      </c>
      <c r="G413" s="250"/>
      <c r="H413" s="254">
        <v>1.147</v>
      </c>
      <c r="I413" s="255"/>
      <c r="J413" s="250"/>
      <c r="K413" s="250"/>
      <c r="L413" s="256"/>
      <c r="M413" s="257"/>
      <c r="N413" s="258"/>
      <c r="O413" s="258"/>
      <c r="P413" s="258"/>
      <c r="Q413" s="258"/>
      <c r="R413" s="258"/>
      <c r="S413" s="258"/>
      <c r="T413" s="25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0" t="s">
        <v>154</v>
      </c>
      <c r="AU413" s="260" t="s">
        <v>91</v>
      </c>
      <c r="AV413" s="13" t="s">
        <v>91</v>
      </c>
      <c r="AW413" s="13" t="s">
        <v>36</v>
      </c>
      <c r="AX413" s="13" t="s">
        <v>82</v>
      </c>
      <c r="AY413" s="260" t="s">
        <v>146</v>
      </c>
    </row>
    <row r="414" s="13" customFormat="1">
      <c r="A414" s="13"/>
      <c r="B414" s="249"/>
      <c r="C414" s="250"/>
      <c r="D414" s="251" t="s">
        <v>154</v>
      </c>
      <c r="E414" s="252" t="s">
        <v>1</v>
      </c>
      <c r="F414" s="253" t="s">
        <v>1299</v>
      </c>
      <c r="G414" s="250"/>
      <c r="H414" s="254">
        <v>2.3479999999999999</v>
      </c>
      <c r="I414" s="255"/>
      <c r="J414" s="250"/>
      <c r="K414" s="250"/>
      <c r="L414" s="256"/>
      <c r="M414" s="257"/>
      <c r="N414" s="258"/>
      <c r="O414" s="258"/>
      <c r="P414" s="258"/>
      <c r="Q414" s="258"/>
      <c r="R414" s="258"/>
      <c r="S414" s="258"/>
      <c r="T414" s="25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0" t="s">
        <v>154</v>
      </c>
      <c r="AU414" s="260" t="s">
        <v>91</v>
      </c>
      <c r="AV414" s="13" t="s">
        <v>91</v>
      </c>
      <c r="AW414" s="13" t="s">
        <v>36</v>
      </c>
      <c r="AX414" s="13" t="s">
        <v>82</v>
      </c>
      <c r="AY414" s="260" t="s">
        <v>146</v>
      </c>
    </row>
    <row r="415" s="13" customFormat="1">
      <c r="A415" s="13"/>
      <c r="B415" s="249"/>
      <c r="C415" s="250"/>
      <c r="D415" s="251" t="s">
        <v>154</v>
      </c>
      <c r="E415" s="252" t="s">
        <v>1</v>
      </c>
      <c r="F415" s="253" t="s">
        <v>1300</v>
      </c>
      <c r="G415" s="250"/>
      <c r="H415" s="254">
        <v>2.4020000000000001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154</v>
      </c>
      <c r="AU415" s="260" t="s">
        <v>91</v>
      </c>
      <c r="AV415" s="13" t="s">
        <v>91</v>
      </c>
      <c r="AW415" s="13" t="s">
        <v>36</v>
      </c>
      <c r="AX415" s="13" t="s">
        <v>82</v>
      </c>
      <c r="AY415" s="260" t="s">
        <v>146</v>
      </c>
    </row>
    <row r="416" s="13" customFormat="1">
      <c r="A416" s="13"/>
      <c r="B416" s="249"/>
      <c r="C416" s="250"/>
      <c r="D416" s="251" t="s">
        <v>154</v>
      </c>
      <c r="E416" s="252" t="s">
        <v>1</v>
      </c>
      <c r="F416" s="253" t="s">
        <v>1301</v>
      </c>
      <c r="G416" s="250"/>
      <c r="H416" s="254">
        <v>1.0920000000000001</v>
      </c>
      <c r="I416" s="255"/>
      <c r="J416" s="250"/>
      <c r="K416" s="250"/>
      <c r="L416" s="256"/>
      <c r="M416" s="257"/>
      <c r="N416" s="258"/>
      <c r="O416" s="258"/>
      <c r="P416" s="258"/>
      <c r="Q416" s="258"/>
      <c r="R416" s="258"/>
      <c r="S416" s="258"/>
      <c r="T416" s="25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0" t="s">
        <v>154</v>
      </c>
      <c r="AU416" s="260" t="s">
        <v>91</v>
      </c>
      <c r="AV416" s="13" t="s">
        <v>91</v>
      </c>
      <c r="AW416" s="13" t="s">
        <v>36</v>
      </c>
      <c r="AX416" s="13" t="s">
        <v>82</v>
      </c>
      <c r="AY416" s="260" t="s">
        <v>146</v>
      </c>
    </row>
    <row r="417" s="13" customFormat="1">
      <c r="A417" s="13"/>
      <c r="B417" s="249"/>
      <c r="C417" s="250"/>
      <c r="D417" s="251" t="s">
        <v>154</v>
      </c>
      <c r="E417" s="252" t="s">
        <v>1</v>
      </c>
      <c r="F417" s="253" t="s">
        <v>1302</v>
      </c>
      <c r="G417" s="250"/>
      <c r="H417" s="254">
        <v>0.73699999999999999</v>
      </c>
      <c r="I417" s="255"/>
      <c r="J417" s="250"/>
      <c r="K417" s="250"/>
      <c r="L417" s="256"/>
      <c r="M417" s="257"/>
      <c r="N417" s="258"/>
      <c r="O417" s="258"/>
      <c r="P417" s="258"/>
      <c r="Q417" s="258"/>
      <c r="R417" s="258"/>
      <c r="S417" s="258"/>
      <c r="T417" s="25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0" t="s">
        <v>154</v>
      </c>
      <c r="AU417" s="260" t="s">
        <v>91</v>
      </c>
      <c r="AV417" s="13" t="s">
        <v>91</v>
      </c>
      <c r="AW417" s="13" t="s">
        <v>36</v>
      </c>
      <c r="AX417" s="13" t="s">
        <v>82</v>
      </c>
      <c r="AY417" s="260" t="s">
        <v>146</v>
      </c>
    </row>
    <row r="418" s="13" customFormat="1">
      <c r="A418" s="13"/>
      <c r="B418" s="249"/>
      <c r="C418" s="250"/>
      <c r="D418" s="251" t="s">
        <v>154</v>
      </c>
      <c r="E418" s="252" t="s">
        <v>1</v>
      </c>
      <c r="F418" s="253" t="s">
        <v>1303</v>
      </c>
      <c r="G418" s="250"/>
      <c r="H418" s="254">
        <v>1.3919999999999999</v>
      </c>
      <c r="I418" s="255"/>
      <c r="J418" s="250"/>
      <c r="K418" s="250"/>
      <c r="L418" s="256"/>
      <c r="M418" s="257"/>
      <c r="N418" s="258"/>
      <c r="O418" s="258"/>
      <c r="P418" s="258"/>
      <c r="Q418" s="258"/>
      <c r="R418" s="258"/>
      <c r="S418" s="258"/>
      <c r="T418" s="25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0" t="s">
        <v>154</v>
      </c>
      <c r="AU418" s="260" t="s">
        <v>91</v>
      </c>
      <c r="AV418" s="13" t="s">
        <v>91</v>
      </c>
      <c r="AW418" s="13" t="s">
        <v>36</v>
      </c>
      <c r="AX418" s="13" t="s">
        <v>82</v>
      </c>
      <c r="AY418" s="260" t="s">
        <v>146</v>
      </c>
    </row>
    <row r="419" s="13" customFormat="1">
      <c r="A419" s="13"/>
      <c r="B419" s="249"/>
      <c r="C419" s="250"/>
      <c r="D419" s="251" t="s">
        <v>154</v>
      </c>
      <c r="E419" s="252" t="s">
        <v>1</v>
      </c>
      <c r="F419" s="253" t="s">
        <v>1304</v>
      </c>
      <c r="G419" s="250"/>
      <c r="H419" s="254">
        <v>1.7749999999999999</v>
      </c>
      <c r="I419" s="255"/>
      <c r="J419" s="250"/>
      <c r="K419" s="250"/>
      <c r="L419" s="256"/>
      <c r="M419" s="257"/>
      <c r="N419" s="258"/>
      <c r="O419" s="258"/>
      <c r="P419" s="258"/>
      <c r="Q419" s="258"/>
      <c r="R419" s="258"/>
      <c r="S419" s="258"/>
      <c r="T419" s="25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0" t="s">
        <v>154</v>
      </c>
      <c r="AU419" s="260" t="s">
        <v>91</v>
      </c>
      <c r="AV419" s="13" t="s">
        <v>91</v>
      </c>
      <c r="AW419" s="13" t="s">
        <v>36</v>
      </c>
      <c r="AX419" s="13" t="s">
        <v>82</v>
      </c>
      <c r="AY419" s="260" t="s">
        <v>146</v>
      </c>
    </row>
    <row r="420" s="13" customFormat="1">
      <c r="A420" s="13"/>
      <c r="B420" s="249"/>
      <c r="C420" s="250"/>
      <c r="D420" s="251" t="s">
        <v>154</v>
      </c>
      <c r="E420" s="252" t="s">
        <v>1</v>
      </c>
      <c r="F420" s="253" t="s">
        <v>1305</v>
      </c>
      <c r="G420" s="250"/>
      <c r="H420" s="254">
        <v>1.8839999999999999</v>
      </c>
      <c r="I420" s="255"/>
      <c r="J420" s="250"/>
      <c r="K420" s="250"/>
      <c r="L420" s="256"/>
      <c r="M420" s="257"/>
      <c r="N420" s="258"/>
      <c r="O420" s="258"/>
      <c r="P420" s="258"/>
      <c r="Q420" s="258"/>
      <c r="R420" s="258"/>
      <c r="S420" s="258"/>
      <c r="T420" s="25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0" t="s">
        <v>154</v>
      </c>
      <c r="AU420" s="260" t="s">
        <v>91</v>
      </c>
      <c r="AV420" s="13" t="s">
        <v>91</v>
      </c>
      <c r="AW420" s="13" t="s">
        <v>36</v>
      </c>
      <c r="AX420" s="13" t="s">
        <v>82</v>
      </c>
      <c r="AY420" s="260" t="s">
        <v>146</v>
      </c>
    </row>
    <row r="421" s="13" customFormat="1">
      <c r="A421" s="13"/>
      <c r="B421" s="249"/>
      <c r="C421" s="250"/>
      <c r="D421" s="251" t="s">
        <v>154</v>
      </c>
      <c r="E421" s="252" t="s">
        <v>1</v>
      </c>
      <c r="F421" s="253" t="s">
        <v>1306</v>
      </c>
      <c r="G421" s="250"/>
      <c r="H421" s="254">
        <v>5.1189999999999998</v>
      </c>
      <c r="I421" s="255"/>
      <c r="J421" s="250"/>
      <c r="K421" s="250"/>
      <c r="L421" s="256"/>
      <c r="M421" s="257"/>
      <c r="N421" s="258"/>
      <c r="O421" s="258"/>
      <c r="P421" s="258"/>
      <c r="Q421" s="258"/>
      <c r="R421" s="258"/>
      <c r="S421" s="258"/>
      <c r="T421" s="25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0" t="s">
        <v>154</v>
      </c>
      <c r="AU421" s="260" t="s">
        <v>91</v>
      </c>
      <c r="AV421" s="13" t="s">
        <v>91</v>
      </c>
      <c r="AW421" s="13" t="s">
        <v>36</v>
      </c>
      <c r="AX421" s="13" t="s">
        <v>82</v>
      </c>
      <c r="AY421" s="260" t="s">
        <v>146</v>
      </c>
    </row>
    <row r="422" s="14" customFormat="1">
      <c r="A422" s="14"/>
      <c r="B422" s="261"/>
      <c r="C422" s="262"/>
      <c r="D422" s="251" t="s">
        <v>154</v>
      </c>
      <c r="E422" s="263" t="s">
        <v>979</v>
      </c>
      <c r="F422" s="264" t="s">
        <v>157</v>
      </c>
      <c r="G422" s="262"/>
      <c r="H422" s="265">
        <v>21.417999999999999</v>
      </c>
      <c r="I422" s="266"/>
      <c r="J422" s="262"/>
      <c r="K422" s="262"/>
      <c r="L422" s="267"/>
      <c r="M422" s="268"/>
      <c r="N422" s="269"/>
      <c r="O422" s="269"/>
      <c r="P422" s="269"/>
      <c r="Q422" s="269"/>
      <c r="R422" s="269"/>
      <c r="S422" s="269"/>
      <c r="T422" s="27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1" t="s">
        <v>154</v>
      </c>
      <c r="AU422" s="271" t="s">
        <v>91</v>
      </c>
      <c r="AV422" s="14" t="s">
        <v>152</v>
      </c>
      <c r="AW422" s="14" t="s">
        <v>36</v>
      </c>
      <c r="AX422" s="14" t="s">
        <v>14</v>
      </c>
      <c r="AY422" s="271" t="s">
        <v>146</v>
      </c>
    </row>
    <row r="423" s="12" customFormat="1" ht="22.8" customHeight="1">
      <c r="A423" s="12"/>
      <c r="B423" s="220"/>
      <c r="C423" s="221"/>
      <c r="D423" s="222" t="s">
        <v>81</v>
      </c>
      <c r="E423" s="234" t="s">
        <v>185</v>
      </c>
      <c r="F423" s="234" t="s">
        <v>489</v>
      </c>
      <c r="G423" s="221"/>
      <c r="H423" s="221"/>
      <c r="I423" s="224"/>
      <c r="J423" s="235">
        <f>BK423</f>
        <v>0</v>
      </c>
      <c r="K423" s="221"/>
      <c r="L423" s="226"/>
      <c r="M423" s="227"/>
      <c r="N423" s="228"/>
      <c r="O423" s="228"/>
      <c r="P423" s="229">
        <f>SUM(P424:P520)</f>
        <v>0</v>
      </c>
      <c r="Q423" s="228"/>
      <c r="R423" s="229">
        <f>SUM(R424:R520)</f>
        <v>41.281908284000004</v>
      </c>
      <c r="S423" s="228"/>
      <c r="T423" s="230">
        <f>SUM(T424:T520)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31" t="s">
        <v>14</v>
      </c>
      <c r="AT423" s="232" t="s">
        <v>81</v>
      </c>
      <c r="AU423" s="232" t="s">
        <v>14</v>
      </c>
      <c r="AY423" s="231" t="s">
        <v>146</v>
      </c>
      <c r="BK423" s="233">
        <f>SUM(BK424:BK520)</f>
        <v>0</v>
      </c>
    </row>
    <row r="424" s="2" customFormat="1" ht="48" customHeight="1">
      <c r="A424" s="38"/>
      <c r="B424" s="39"/>
      <c r="C424" s="236" t="s">
        <v>541</v>
      </c>
      <c r="D424" s="236" t="s">
        <v>148</v>
      </c>
      <c r="E424" s="237" t="s">
        <v>1307</v>
      </c>
      <c r="F424" s="238" t="s">
        <v>1308</v>
      </c>
      <c r="G424" s="239" t="s">
        <v>251</v>
      </c>
      <c r="H424" s="240">
        <v>98</v>
      </c>
      <c r="I424" s="241"/>
      <c r="J424" s="242">
        <f>ROUND(I424*H424,2)</f>
        <v>0</v>
      </c>
      <c r="K424" s="238" t="s">
        <v>151</v>
      </c>
      <c r="L424" s="44"/>
      <c r="M424" s="243" t="s">
        <v>1</v>
      </c>
      <c r="N424" s="244" t="s">
        <v>47</v>
      </c>
      <c r="O424" s="91"/>
      <c r="P424" s="245">
        <f>O424*H424</f>
        <v>0</v>
      </c>
      <c r="Q424" s="245">
        <v>0</v>
      </c>
      <c r="R424" s="245">
        <f>Q424*H424</f>
        <v>0</v>
      </c>
      <c r="S424" s="245">
        <v>0</v>
      </c>
      <c r="T424" s="246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47" t="s">
        <v>152</v>
      </c>
      <c r="AT424" s="247" t="s">
        <v>148</v>
      </c>
      <c r="AU424" s="247" t="s">
        <v>91</v>
      </c>
      <c r="AY424" s="17" t="s">
        <v>146</v>
      </c>
      <c r="BE424" s="248">
        <f>IF(N424="základní",J424,0)</f>
        <v>0</v>
      </c>
      <c r="BF424" s="248">
        <f>IF(N424="snížená",J424,0)</f>
        <v>0</v>
      </c>
      <c r="BG424" s="248">
        <f>IF(N424="zákl. přenesená",J424,0)</f>
        <v>0</v>
      </c>
      <c r="BH424" s="248">
        <f>IF(N424="sníž. přenesená",J424,0)</f>
        <v>0</v>
      </c>
      <c r="BI424" s="248">
        <f>IF(N424="nulová",J424,0)</f>
        <v>0</v>
      </c>
      <c r="BJ424" s="17" t="s">
        <v>14</v>
      </c>
      <c r="BK424" s="248">
        <f>ROUND(I424*H424,2)</f>
        <v>0</v>
      </c>
      <c r="BL424" s="17" t="s">
        <v>152</v>
      </c>
      <c r="BM424" s="247" t="s">
        <v>1309</v>
      </c>
    </row>
    <row r="425" s="13" customFormat="1">
      <c r="A425" s="13"/>
      <c r="B425" s="249"/>
      <c r="C425" s="250"/>
      <c r="D425" s="251" t="s">
        <v>154</v>
      </c>
      <c r="E425" s="252" t="s">
        <v>1</v>
      </c>
      <c r="F425" s="253" t="s">
        <v>918</v>
      </c>
      <c r="G425" s="250"/>
      <c r="H425" s="254">
        <v>87.5</v>
      </c>
      <c r="I425" s="255"/>
      <c r="J425" s="250"/>
      <c r="K425" s="250"/>
      <c r="L425" s="256"/>
      <c r="M425" s="257"/>
      <c r="N425" s="258"/>
      <c r="O425" s="258"/>
      <c r="P425" s="258"/>
      <c r="Q425" s="258"/>
      <c r="R425" s="258"/>
      <c r="S425" s="258"/>
      <c r="T425" s="25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0" t="s">
        <v>154</v>
      </c>
      <c r="AU425" s="260" t="s">
        <v>91</v>
      </c>
      <c r="AV425" s="13" t="s">
        <v>91</v>
      </c>
      <c r="AW425" s="13" t="s">
        <v>36</v>
      </c>
      <c r="AX425" s="13" t="s">
        <v>82</v>
      </c>
      <c r="AY425" s="260" t="s">
        <v>146</v>
      </c>
    </row>
    <row r="426" s="13" customFormat="1">
      <c r="A426" s="13"/>
      <c r="B426" s="249"/>
      <c r="C426" s="250"/>
      <c r="D426" s="251" t="s">
        <v>154</v>
      </c>
      <c r="E426" s="252" t="s">
        <v>1</v>
      </c>
      <c r="F426" s="253" t="s">
        <v>1310</v>
      </c>
      <c r="G426" s="250"/>
      <c r="H426" s="254">
        <v>10.5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154</v>
      </c>
      <c r="AU426" s="260" t="s">
        <v>91</v>
      </c>
      <c r="AV426" s="13" t="s">
        <v>91</v>
      </c>
      <c r="AW426" s="13" t="s">
        <v>36</v>
      </c>
      <c r="AX426" s="13" t="s">
        <v>82</v>
      </c>
      <c r="AY426" s="260" t="s">
        <v>146</v>
      </c>
    </row>
    <row r="427" s="14" customFormat="1">
      <c r="A427" s="14"/>
      <c r="B427" s="261"/>
      <c r="C427" s="262"/>
      <c r="D427" s="251" t="s">
        <v>154</v>
      </c>
      <c r="E427" s="263" t="s">
        <v>1</v>
      </c>
      <c r="F427" s="264" t="s">
        <v>157</v>
      </c>
      <c r="G427" s="262"/>
      <c r="H427" s="265">
        <v>98</v>
      </c>
      <c r="I427" s="266"/>
      <c r="J427" s="262"/>
      <c r="K427" s="262"/>
      <c r="L427" s="267"/>
      <c r="M427" s="268"/>
      <c r="N427" s="269"/>
      <c r="O427" s="269"/>
      <c r="P427" s="269"/>
      <c r="Q427" s="269"/>
      <c r="R427" s="269"/>
      <c r="S427" s="269"/>
      <c r="T427" s="27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1" t="s">
        <v>154</v>
      </c>
      <c r="AU427" s="271" t="s">
        <v>91</v>
      </c>
      <c r="AV427" s="14" t="s">
        <v>152</v>
      </c>
      <c r="AW427" s="14" t="s">
        <v>36</v>
      </c>
      <c r="AX427" s="14" t="s">
        <v>14</v>
      </c>
      <c r="AY427" s="271" t="s">
        <v>146</v>
      </c>
    </row>
    <row r="428" s="2" customFormat="1" ht="36" customHeight="1">
      <c r="A428" s="38"/>
      <c r="B428" s="39"/>
      <c r="C428" s="236" t="s">
        <v>546</v>
      </c>
      <c r="D428" s="236" t="s">
        <v>148</v>
      </c>
      <c r="E428" s="237" t="s">
        <v>1311</v>
      </c>
      <c r="F428" s="238" t="s">
        <v>1312</v>
      </c>
      <c r="G428" s="239" t="s">
        <v>251</v>
      </c>
      <c r="H428" s="240">
        <v>98</v>
      </c>
      <c r="I428" s="241"/>
      <c r="J428" s="242">
        <f>ROUND(I428*H428,2)</f>
        <v>0</v>
      </c>
      <c r="K428" s="238" t="s">
        <v>151</v>
      </c>
      <c r="L428" s="44"/>
      <c r="M428" s="243" t="s">
        <v>1</v>
      </c>
      <c r="N428" s="244" t="s">
        <v>47</v>
      </c>
      <c r="O428" s="91"/>
      <c r="P428" s="245">
        <f>O428*H428</f>
        <v>0</v>
      </c>
      <c r="Q428" s="245">
        <v>3.8000000000000002E-05</v>
      </c>
      <c r="R428" s="245">
        <f>Q428*H428</f>
        <v>0.0037240000000000003</v>
      </c>
      <c r="S428" s="245">
        <v>0</v>
      </c>
      <c r="T428" s="246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47" t="s">
        <v>152</v>
      </c>
      <c r="AT428" s="247" t="s">
        <v>148</v>
      </c>
      <c r="AU428" s="247" t="s">
        <v>91</v>
      </c>
      <c r="AY428" s="17" t="s">
        <v>146</v>
      </c>
      <c r="BE428" s="248">
        <f>IF(N428="základní",J428,0)</f>
        <v>0</v>
      </c>
      <c r="BF428" s="248">
        <f>IF(N428="snížená",J428,0)</f>
        <v>0</v>
      </c>
      <c r="BG428" s="248">
        <f>IF(N428="zákl. přenesená",J428,0)</f>
        <v>0</v>
      </c>
      <c r="BH428" s="248">
        <f>IF(N428="sníž. přenesená",J428,0)</f>
        <v>0</v>
      </c>
      <c r="BI428" s="248">
        <f>IF(N428="nulová",J428,0)</f>
        <v>0</v>
      </c>
      <c r="BJ428" s="17" t="s">
        <v>14</v>
      </c>
      <c r="BK428" s="248">
        <f>ROUND(I428*H428,2)</f>
        <v>0</v>
      </c>
      <c r="BL428" s="17" t="s">
        <v>152</v>
      </c>
      <c r="BM428" s="247" t="s">
        <v>1313</v>
      </c>
    </row>
    <row r="429" s="13" customFormat="1">
      <c r="A429" s="13"/>
      <c r="B429" s="249"/>
      <c r="C429" s="250"/>
      <c r="D429" s="251" t="s">
        <v>154</v>
      </c>
      <c r="E429" s="252" t="s">
        <v>1</v>
      </c>
      <c r="F429" s="253" t="s">
        <v>918</v>
      </c>
      <c r="G429" s="250"/>
      <c r="H429" s="254">
        <v>87.5</v>
      </c>
      <c r="I429" s="255"/>
      <c r="J429" s="250"/>
      <c r="K429" s="250"/>
      <c r="L429" s="256"/>
      <c r="M429" s="257"/>
      <c r="N429" s="258"/>
      <c r="O429" s="258"/>
      <c r="P429" s="258"/>
      <c r="Q429" s="258"/>
      <c r="R429" s="258"/>
      <c r="S429" s="258"/>
      <c r="T429" s="25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0" t="s">
        <v>154</v>
      </c>
      <c r="AU429" s="260" t="s">
        <v>91</v>
      </c>
      <c r="AV429" s="13" t="s">
        <v>91</v>
      </c>
      <c r="AW429" s="13" t="s">
        <v>36</v>
      </c>
      <c r="AX429" s="13" t="s">
        <v>82</v>
      </c>
      <c r="AY429" s="260" t="s">
        <v>146</v>
      </c>
    </row>
    <row r="430" s="13" customFormat="1">
      <c r="A430" s="13"/>
      <c r="B430" s="249"/>
      <c r="C430" s="250"/>
      <c r="D430" s="251" t="s">
        <v>154</v>
      </c>
      <c r="E430" s="252" t="s">
        <v>1</v>
      </c>
      <c r="F430" s="253" t="s">
        <v>1310</v>
      </c>
      <c r="G430" s="250"/>
      <c r="H430" s="254">
        <v>10.5</v>
      </c>
      <c r="I430" s="255"/>
      <c r="J430" s="250"/>
      <c r="K430" s="250"/>
      <c r="L430" s="256"/>
      <c r="M430" s="257"/>
      <c r="N430" s="258"/>
      <c r="O430" s="258"/>
      <c r="P430" s="258"/>
      <c r="Q430" s="258"/>
      <c r="R430" s="258"/>
      <c r="S430" s="258"/>
      <c r="T430" s="25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0" t="s">
        <v>154</v>
      </c>
      <c r="AU430" s="260" t="s">
        <v>91</v>
      </c>
      <c r="AV430" s="13" t="s">
        <v>91</v>
      </c>
      <c r="AW430" s="13" t="s">
        <v>36</v>
      </c>
      <c r="AX430" s="13" t="s">
        <v>82</v>
      </c>
      <c r="AY430" s="260" t="s">
        <v>146</v>
      </c>
    </row>
    <row r="431" s="14" customFormat="1">
      <c r="A431" s="14"/>
      <c r="B431" s="261"/>
      <c r="C431" s="262"/>
      <c r="D431" s="251" t="s">
        <v>154</v>
      </c>
      <c r="E431" s="263" t="s">
        <v>1</v>
      </c>
      <c r="F431" s="264" t="s">
        <v>157</v>
      </c>
      <c r="G431" s="262"/>
      <c r="H431" s="265">
        <v>98</v>
      </c>
      <c r="I431" s="266"/>
      <c r="J431" s="262"/>
      <c r="K431" s="262"/>
      <c r="L431" s="267"/>
      <c r="M431" s="268"/>
      <c r="N431" s="269"/>
      <c r="O431" s="269"/>
      <c r="P431" s="269"/>
      <c r="Q431" s="269"/>
      <c r="R431" s="269"/>
      <c r="S431" s="269"/>
      <c r="T431" s="27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1" t="s">
        <v>154</v>
      </c>
      <c r="AU431" s="271" t="s">
        <v>91</v>
      </c>
      <c r="AV431" s="14" t="s">
        <v>152</v>
      </c>
      <c r="AW431" s="14" t="s">
        <v>36</v>
      </c>
      <c r="AX431" s="14" t="s">
        <v>14</v>
      </c>
      <c r="AY431" s="271" t="s">
        <v>146</v>
      </c>
    </row>
    <row r="432" s="2" customFormat="1" ht="24" customHeight="1">
      <c r="A432" s="38"/>
      <c r="B432" s="39"/>
      <c r="C432" s="272" t="s">
        <v>550</v>
      </c>
      <c r="D432" s="272" t="s">
        <v>203</v>
      </c>
      <c r="E432" s="273" t="s">
        <v>1314</v>
      </c>
      <c r="F432" s="274" t="s">
        <v>1315</v>
      </c>
      <c r="G432" s="275" t="s">
        <v>251</v>
      </c>
      <c r="H432" s="276">
        <v>99.469999999999999</v>
      </c>
      <c r="I432" s="277"/>
      <c r="J432" s="278">
        <f>ROUND(I432*H432,2)</f>
        <v>0</v>
      </c>
      <c r="K432" s="274" t="s">
        <v>1</v>
      </c>
      <c r="L432" s="279"/>
      <c r="M432" s="280" t="s">
        <v>1</v>
      </c>
      <c r="N432" s="281" t="s">
        <v>47</v>
      </c>
      <c r="O432" s="91"/>
      <c r="P432" s="245">
        <f>O432*H432</f>
        <v>0</v>
      </c>
      <c r="Q432" s="245">
        <v>0.052999999999999998</v>
      </c>
      <c r="R432" s="245">
        <f>Q432*H432</f>
        <v>5.2719100000000001</v>
      </c>
      <c r="S432" s="245">
        <v>0</v>
      </c>
      <c r="T432" s="246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47" t="s">
        <v>185</v>
      </c>
      <c r="AT432" s="247" t="s">
        <v>203</v>
      </c>
      <c r="AU432" s="247" t="s">
        <v>91</v>
      </c>
      <c r="AY432" s="17" t="s">
        <v>146</v>
      </c>
      <c r="BE432" s="248">
        <f>IF(N432="základní",J432,0)</f>
        <v>0</v>
      </c>
      <c r="BF432" s="248">
        <f>IF(N432="snížená",J432,0)</f>
        <v>0</v>
      </c>
      <c r="BG432" s="248">
        <f>IF(N432="zákl. přenesená",J432,0)</f>
        <v>0</v>
      </c>
      <c r="BH432" s="248">
        <f>IF(N432="sníž. přenesená",J432,0)</f>
        <v>0</v>
      </c>
      <c r="BI432" s="248">
        <f>IF(N432="nulová",J432,0)</f>
        <v>0</v>
      </c>
      <c r="BJ432" s="17" t="s">
        <v>14</v>
      </c>
      <c r="BK432" s="248">
        <f>ROUND(I432*H432,2)</f>
        <v>0</v>
      </c>
      <c r="BL432" s="17" t="s">
        <v>152</v>
      </c>
      <c r="BM432" s="247" t="s">
        <v>1316</v>
      </c>
    </row>
    <row r="433" s="13" customFormat="1">
      <c r="A433" s="13"/>
      <c r="B433" s="249"/>
      <c r="C433" s="250"/>
      <c r="D433" s="251" t="s">
        <v>154</v>
      </c>
      <c r="E433" s="252" t="s">
        <v>1</v>
      </c>
      <c r="F433" s="253" t="s">
        <v>1317</v>
      </c>
      <c r="G433" s="250"/>
      <c r="H433" s="254">
        <v>99.469999999999999</v>
      </c>
      <c r="I433" s="255"/>
      <c r="J433" s="250"/>
      <c r="K433" s="250"/>
      <c r="L433" s="256"/>
      <c r="M433" s="257"/>
      <c r="N433" s="258"/>
      <c r="O433" s="258"/>
      <c r="P433" s="258"/>
      <c r="Q433" s="258"/>
      <c r="R433" s="258"/>
      <c r="S433" s="258"/>
      <c r="T433" s="25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0" t="s">
        <v>154</v>
      </c>
      <c r="AU433" s="260" t="s">
        <v>91</v>
      </c>
      <c r="AV433" s="13" t="s">
        <v>91</v>
      </c>
      <c r="AW433" s="13" t="s">
        <v>36</v>
      </c>
      <c r="AX433" s="13" t="s">
        <v>82</v>
      </c>
      <c r="AY433" s="260" t="s">
        <v>146</v>
      </c>
    </row>
    <row r="434" s="14" customFormat="1">
      <c r="A434" s="14"/>
      <c r="B434" s="261"/>
      <c r="C434" s="262"/>
      <c r="D434" s="251" t="s">
        <v>154</v>
      </c>
      <c r="E434" s="263" t="s">
        <v>1</v>
      </c>
      <c r="F434" s="264" t="s">
        <v>157</v>
      </c>
      <c r="G434" s="262"/>
      <c r="H434" s="265">
        <v>99.469999999999999</v>
      </c>
      <c r="I434" s="266"/>
      <c r="J434" s="262"/>
      <c r="K434" s="262"/>
      <c r="L434" s="267"/>
      <c r="M434" s="268"/>
      <c r="N434" s="269"/>
      <c r="O434" s="269"/>
      <c r="P434" s="269"/>
      <c r="Q434" s="269"/>
      <c r="R434" s="269"/>
      <c r="S434" s="269"/>
      <c r="T434" s="27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1" t="s">
        <v>154</v>
      </c>
      <c r="AU434" s="271" t="s">
        <v>91</v>
      </c>
      <c r="AV434" s="14" t="s">
        <v>152</v>
      </c>
      <c r="AW434" s="14" t="s">
        <v>36</v>
      </c>
      <c r="AX434" s="14" t="s">
        <v>14</v>
      </c>
      <c r="AY434" s="271" t="s">
        <v>146</v>
      </c>
    </row>
    <row r="435" s="2" customFormat="1" ht="36" customHeight="1">
      <c r="A435" s="38"/>
      <c r="B435" s="39"/>
      <c r="C435" s="236" t="s">
        <v>555</v>
      </c>
      <c r="D435" s="236" t="s">
        <v>148</v>
      </c>
      <c r="E435" s="237" t="s">
        <v>1318</v>
      </c>
      <c r="F435" s="238" t="s">
        <v>1319</v>
      </c>
      <c r="G435" s="239" t="s">
        <v>193</v>
      </c>
      <c r="H435" s="240">
        <v>52</v>
      </c>
      <c r="I435" s="241"/>
      <c r="J435" s="242">
        <f>ROUND(I435*H435,2)</f>
        <v>0</v>
      </c>
      <c r="K435" s="238" t="s">
        <v>151</v>
      </c>
      <c r="L435" s="44"/>
      <c r="M435" s="243" t="s">
        <v>1</v>
      </c>
      <c r="N435" s="244" t="s">
        <v>47</v>
      </c>
      <c r="O435" s="91"/>
      <c r="P435" s="245">
        <f>O435*H435</f>
        <v>0</v>
      </c>
      <c r="Q435" s="245">
        <v>7.25E-05</v>
      </c>
      <c r="R435" s="245">
        <f>Q435*H435</f>
        <v>0.0037699999999999999</v>
      </c>
      <c r="S435" s="245">
        <v>0</v>
      </c>
      <c r="T435" s="246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47" t="s">
        <v>152</v>
      </c>
      <c r="AT435" s="247" t="s">
        <v>148</v>
      </c>
      <c r="AU435" s="247" t="s">
        <v>91</v>
      </c>
      <c r="AY435" s="17" t="s">
        <v>146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17" t="s">
        <v>14</v>
      </c>
      <c r="BK435" s="248">
        <f>ROUND(I435*H435,2)</f>
        <v>0</v>
      </c>
      <c r="BL435" s="17" t="s">
        <v>152</v>
      </c>
      <c r="BM435" s="247" t="s">
        <v>1320</v>
      </c>
    </row>
    <row r="436" s="13" customFormat="1">
      <c r="A436" s="13"/>
      <c r="B436" s="249"/>
      <c r="C436" s="250"/>
      <c r="D436" s="251" t="s">
        <v>154</v>
      </c>
      <c r="E436" s="252" t="s">
        <v>1</v>
      </c>
      <c r="F436" s="253" t="s">
        <v>1321</v>
      </c>
      <c r="G436" s="250"/>
      <c r="H436" s="254">
        <v>44</v>
      </c>
      <c r="I436" s="255"/>
      <c r="J436" s="250"/>
      <c r="K436" s="250"/>
      <c r="L436" s="256"/>
      <c r="M436" s="257"/>
      <c r="N436" s="258"/>
      <c r="O436" s="258"/>
      <c r="P436" s="258"/>
      <c r="Q436" s="258"/>
      <c r="R436" s="258"/>
      <c r="S436" s="258"/>
      <c r="T436" s="25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0" t="s">
        <v>154</v>
      </c>
      <c r="AU436" s="260" t="s">
        <v>91</v>
      </c>
      <c r="AV436" s="13" t="s">
        <v>91</v>
      </c>
      <c r="AW436" s="13" t="s">
        <v>36</v>
      </c>
      <c r="AX436" s="13" t="s">
        <v>82</v>
      </c>
      <c r="AY436" s="260" t="s">
        <v>146</v>
      </c>
    </row>
    <row r="437" s="13" customFormat="1">
      <c r="A437" s="13"/>
      <c r="B437" s="249"/>
      <c r="C437" s="250"/>
      <c r="D437" s="251" t="s">
        <v>154</v>
      </c>
      <c r="E437" s="252" t="s">
        <v>1</v>
      </c>
      <c r="F437" s="253" t="s">
        <v>1322</v>
      </c>
      <c r="G437" s="250"/>
      <c r="H437" s="254">
        <v>8</v>
      </c>
      <c r="I437" s="255"/>
      <c r="J437" s="250"/>
      <c r="K437" s="250"/>
      <c r="L437" s="256"/>
      <c r="M437" s="257"/>
      <c r="N437" s="258"/>
      <c r="O437" s="258"/>
      <c r="P437" s="258"/>
      <c r="Q437" s="258"/>
      <c r="R437" s="258"/>
      <c r="S437" s="258"/>
      <c r="T437" s="25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0" t="s">
        <v>154</v>
      </c>
      <c r="AU437" s="260" t="s">
        <v>91</v>
      </c>
      <c r="AV437" s="13" t="s">
        <v>91</v>
      </c>
      <c r="AW437" s="13" t="s">
        <v>36</v>
      </c>
      <c r="AX437" s="13" t="s">
        <v>82</v>
      </c>
      <c r="AY437" s="260" t="s">
        <v>146</v>
      </c>
    </row>
    <row r="438" s="14" customFormat="1">
      <c r="A438" s="14"/>
      <c r="B438" s="261"/>
      <c r="C438" s="262"/>
      <c r="D438" s="251" t="s">
        <v>154</v>
      </c>
      <c r="E438" s="263" t="s">
        <v>1</v>
      </c>
      <c r="F438" s="264" t="s">
        <v>157</v>
      </c>
      <c r="G438" s="262"/>
      <c r="H438" s="265">
        <v>52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1" t="s">
        <v>154</v>
      </c>
      <c r="AU438" s="271" t="s">
        <v>91</v>
      </c>
      <c r="AV438" s="14" t="s">
        <v>152</v>
      </c>
      <c r="AW438" s="14" t="s">
        <v>36</v>
      </c>
      <c r="AX438" s="14" t="s">
        <v>14</v>
      </c>
      <c r="AY438" s="271" t="s">
        <v>146</v>
      </c>
    </row>
    <row r="439" s="2" customFormat="1" ht="24" customHeight="1">
      <c r="A439" s="38"/>
      <c r="B439" s="39"/>
      <c r="C439" s="272" t="s">
        <v>559</v>
      </c>
      <c r="D439" s="272" t="s">
        <v>203</v>
      </c>
      <c r="E439" s="273" t="s">
        <v>1323</v>
      </c>
      <c r="F439" s="274" t="s">
        <v>1324</v>
      </c>
      <c r="G439" s="275" t="s">
        <v>193</v>
      </c>
      <c r="H439" s="276">
        <v>13</v>
      </c>
      <c r="I439" s="277"/>
      <c r="J439" s="278">
        <f>ROUND(I439*H439,2)</f>
        <v>0</v>
      </c>
      <c r="K439" s="274" t="s">
        <v>1</v>
      </c>
      <c r="L439" s="279"/>
      <c r="M439" s="280" t="s">
        <v>1</v>
      </c>
      <c r="N439" s="281" t="s">
        <v>47</v>
      </c>
      <c r="O439" s="91"/>
      <c r="P439" s="245">
        <f>O439*H439</f>
        <v>0</v>
      </c>
      <c r="Q439" s="245">
        <v>0.014999999999999999</v>
      </c>
      <c r="R439" s="245">
        <f>Q439*H439</f>
        <v>0.19500000000000001</v>
      </c>
      <c r="S439" s="245">
        <v>0</v>
      </c>
      <c r="T439" s="246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47" t="s">
        <v>185</v>
      </c>
      <c r="AT439" s="247" t="s">
        <v>203</v>
      </c>
      <c r="AU439" s="247" t="s">
        <v>91</v>
      </c>
      <c r="AY439" s="17" t="s">
        <v>146</v>
      </c>
      <c r="BE439" s="248">
        <f>IF(N439="základní",J439,0)</f>
        <v>0</v>
      </c>
      <c r="BF439" s="248">
        <f>IF(N439="snížená",J439,0)</f>
        <v>0</v>
      </c>
      <c r="BG439" s="248">
        <f>IF(N439="zákl. přenesená",J439,0)</f>
        <v>0</v>
      </c>
      <c r="BH439" s="248">
        <f>IF(N439="sníž. přenesená",J439,0)</f>
        <v>0</v>
      </c>
      <c r="BI439" s="248">
        <f>IF(N439="nulová",J439,0)</f>
        <v>0</v>
      </c>
      <c r="BJ439" s="17" t="s">
        <v>14</v>
      </c>
      <c r="BK439" s="248">
        <f>ROUND(I439*H439,2)</f>
        <v>0</v>
      </c>
      <c r="BL439" s="17" t="s">
        <v>152</v>
      </c>
      <c r="BM439" s="247" t="s">
        <v>1325</v>
      </c>
    </row>
    <row r="440" s="2" customFormat="1" ht="24" customHeight="1">
      <c r="A440" s="38"/>
      <c r="B440" s="39"/>
      <c r="C440" s="272" t="s">
        <v>563</v>
      </c>
      <c r="D440" s="272" t="s">
        <v>203</v>
      </c>
      <c r="E440" s="273" t="s">
        <v>1326</v>
      </c>
      <c r="F440" s="274" t="s">
        <v>1327</v>
      </c>
      <c r="G440" s="275" t="s">
        <v>193</v>
      </c>
      <c r="H440" s="276">
        <v>17</v>
      </c>
      <c r="I440" s="277"/>
      <c r="J440" s="278">
        <f>ROUND(I440*H440,2)</f>
        <v>0</v>
      </c>
      <c r="K440" s="274" t="s">
        <v>1</v>
      </c>
      <c r="L440" s="279"/>
      <c r="M440" s="280" t="s">
        <v>1</v>
      </c>
      <c r="N440" s="281" t="s">
        <v>47</v>
      </c>
      <c r="O440" s="91"/>
      <c r="P440" s="245">
        <f>O440*H440</f>
        <v>0</v>
      </c>
      <c r="Q440" s="245">
        <v>0.014999999999999999</v>
      </c>
      <c r="R440" s="245">
        <f>Q440*H440</f>
        <v>0.255</v>
      </c>
      <c r="S440" s="245">
        <v>0</v>
      </c>
      <c r="T440" s="246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47" t="s">
        <v>185</v>
      </c>
      <c r="AT440" s="247" t="s">
        <v>203</v>
      </c>
      <c r="AU440" s="247" t="s">
        <v>91</v>
      </c>
      <c r="AY440" s="17" t="s">
        <v>146</v>
      </c>
      <c r="BE440" s="248">
        <f>IF(N440="základní",J440,0)</f>
        <v>0</v>
      </c>
      <c r="BF440" s="248">
        <f>IF(N440="snížená",J440,0)</f>
        <v>0</v>
      </c>
      <c r="BG440" s="248">
        <f>IF(N440="zákl. přenesená",J440,0)</f>
        <v>0</v>
      </c>
      <c r="BH440" s="248">
        <f>IF(N440="sníž. přenesená",J440,0)</f>
        <v>0</v>
      </c>
      <c r="BI440" s="248">
        <f>IF(N440="nulová",J440,0)</f>
        <v>0</v>
      </c>
      <c r="BJ440" s="17" t="s">
        <v>14</v>
      </c>
      <c r="BK440" s="248">
        <f>ROUND(I440*H440,2)</f>
        <v>0</v>
      </c>
      <c r="BL440" s="17" t="s">
        <v>152</v>
      </c>
      <c r="BM440" s="247" t="s">
        <v>1328</v>
      </c>
    </row>
    <row r="441" s="2" customFormat="1" ht="24" customHeight="1">
      <c r="A441" s="38"/>
      <c r="B441" s="39"/>
      <c r="C441" s="272" t="s">
        <v>567</v>
      </c>
      <c r="D441" s="272" t="s">
        <v>203</v>
      </c>
      <c r="E441" s="273" t="s">
        <v>1329</v>
      </c>
      <c r="F441" s="274" t="s">
        <v>1330</v>
      </c>
      <c r="G441" s="275" t="s">
        <v>193</v>
      </c>
      <c r="H441" s="276">
        <v>22</v>
      </c>
      <c r="I441" s="277"/>
      <c r="J441" s="278">
        <f>ROUND(I441*H441,2)</f>
        <v>0</v>
      </c>
      <c r="K441" s="274" t="s">
        <v>1</v>
      </c>
      <c r="L441" s="279"/>
      <c r="M441" s="280" t="s">
        <v>1</v>
      </c>
      <c r="N441" s="281" t="s">
        <v>47</v>
      </c>
      <c r="O441" s="91"/>
      <c r="P441" s="245">
        <f>O441*H441</f>
        <v>0</v>
      </c>
      <c r="Q441" s="245">
        <v>0.014999999999999999</v>
      </c>
      <c r="R441" s="245">
        <f>Q441*H441</f>
        <v>0.32999999999999996</v>
      </c>
      <c r="S441" s="245">
        <v>0</v>
      </c>
      <c r="T441" s="246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47" t="s">
        <v>185</v>
      </c>
      <c r="AT441" s="247" t="s">
        <v>203</v>
      </c>
      <c r="AU441" s="247" t="s">
        <v>91</v>
      </c>
      <c r="AY441" s="17" t="s">
        <v>146</v>
      </c>
      <c r="BE441" s="248">
        <f>IF(N441="základní",J441,0)</f>
        <v>0</v>
      </c>
      <c r="BF441" s="248">
        <f>IF(N441="snížená",J441,0)</f>
        <v>0</v>
      </c>
      <c r="BG441" s="248">
        <f>IF(N441="zákl. přenesená",J441,0)</f>
        <v>0</v>
      </c>
      <c r="BH441" s="248">
        <f>IF(N441="sníž. přenesená",J441,0)</f>
        <v>0</v>
      </c>
      <c r="BI441" s="248">
        <f>IF(N441="nulová",J441,0)</f>
        <v>0</v>
      </c>
      <c r="BJ441" s="17" t="s">
        <v>14</v>
      </c>
      <c r="BK441" s="248">
        <f>ROUND(I441*H441,2)</f>
        <v>0</v>
      </c>
      <c r="BL441" s="17" t="s">
        <v>152</v>
      </c>
      <c r="BM441" s="247" t="s">
        <v>1331</v>
      </c>
    </row>
    <row r="442" s="2" customFormat="1" ht="16.5" customHeight="1">
      <c r="A442" s="38"/>
      <c r="B442" s="39"/>
      <c r="C442" s="236" t="s">
        <v>571</v>
      </c>
      <c r="D442" s="236" t="s">
        <v>148</v>
      </c>
      <c r="E442" s="237" t="s">
        <v>1332</v>
      </c>
      <c r="F442" s="238" t="s">
        <v>1333</v>
      </c>
      <c r="G442" s="239" t="s">
        <v>193</v>
      </c>
      <c r="H442" s="240">
        <v>11</v>
      </c>
      <c r="I442" s="241"/>
      <c r="J442" s="242">
        <f>ROUND(I442*H442,2)</f>
        <v>0</v>
      </c>
      <c r="K442" s="238" t="s">
        <v>1</v>
      </c>
      <c r="L442" s="44"/>
      <c r="M442" s="243" t="s">
        <v>1</v>
      </c>
      <c r="N442" s="244" t="s">
        <v>47</v>
      </c>
      <c r="O442" s="91"/>
      <c r="P442" s="245">
        <f>O442*H442</f>
        <v>0</v>
      </c>
      <c r="Q442" s="245">
        <v>2.1607699999999999</v>
      </c>
      <c r="R442" s="245">
        <f>Q442*H442</f>
        <v>23.768469999999997</v>
      </c>
      <c r="S442" s="245">
        <v>0</v>
      </c>
      <c r="T442" s="246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47" t="s">
        <v>152</v>
      </c>
      <c r="AT442" s="247" t="s">
        <v>148</v>
      </c>
      <c r="AU442" s="247" t="s">
        <v>91</v>
      </c>
      <c r="AY442" s="17" t="s">
        <v>146</v>
      </c>
      <c r="BE442" s="248">
        <f>IF(N442="základní",J442,0)</f>
        <v>0</v>
      </c>
      <c r="BF442" s="248">
        <f>IF(N442="snížená",J442,0)</f>
        <v>0</v>
      </c>
      <c r="BG442" s="248">
        <f>IF(N442="zákl. přenesená",J442,0)</f>
        <v>0</v>
      </c>
      <c r="BH442" s="248">
        <f>IF(N442="sníž. přenesená",J442,0)</f>
        <v>0</v>
      </c>
      <c r="BI442" s="248">
        <f>IF(N442="nulová",J442,0)</f>
        <v>0</v>
      </c>
      <c r="BJ442" s="17" t="s">
        <v>14</v>
      </c>
      <c r="BK442" s="248">
        <f>ROUND(I442*H442,2)</f>
        <v>0</v>
      </c>
      <c r="BL442" s="17" t="s">
        <v>152</v>
      </c>
      <c r="BM442" s="247" t="s">
        <v>1334</v>
      </c>
    </row>
    <row r="443" s="2" customFormat="1" ht="24" customHeight="1">
      <c r="A443" s="38"/>
      <c r="B443" s="39"/>
      <c r="C443" s="272" t="s">
        <v>575</v>
      </c>
      <c r="D443" s="272" t="s">
        <v>203</v>
      </c>
      <c r="E443" s="273" t="s">
        <v>1335</v>
      </c>
      <c r="F443" s="274" t="s">
        <v>1336</v>
      </c>
      <c r="G443" s="275" t="s">
        <v>193</v>
      </c>
      <c r="H443" s="276">
        <v>11</v>
      </c>
      <c r="I443" s="277"/>
      <c r="J443" s="278">
        <f>ROUND(I443*H443,2)</f>
        <v>0</v>
      </c>
      <c r="K443" s="274" t="s">
        <v>1</v>
      </c>
      <c r="L443" s="279"/>
      <c r="M443" s="280" t="s">
        <v>1</v>
      </c>
      <c r="N443" s="281" t="s">
        <v>47</v>
      </c>
      <c r="O443" s="91"/>
      <c r="P443" s="245">
        <f>O443*H443</f>
        <v>0</v>
      </c>
      <c r="Q443" s="245">
        <v>0.032000000000000001</v>
      </c>
      <c r="R443" s="245">
        <f>Q443*H443</f>
        <v>0.35199999999999998</v>
      </c>
      <c r="S443" s="245">
        <v>0</v>
      </c>
      <c r="T443" s="246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47" t="s">
        <v>185</v>
      </c>
      <c r="AT443" s="247" t="s">
        <v>203</v>
      </c>
      <c r="AU443" s="247" t="s">
        <v>91</v>
      </c>
      <c r="AY443" s="17" t="s">
        <v>146</v>
      </c>
      <c r="BE443" s="248">
        <f>IF(N443="základní",J443,0)</f>
        <v>0</v>
      </c>
      <c r="BF443" s="248">
        <f>IF(N443="snížená",J443,0)</f>
        <v>0</v>
      </c>
      <c r="BG443" s="248">
        <f>IF(N443="zákl. přenesená",J443,0)</f>
        <v>0</v>
      </c>
      <c r="BH443" s="248">
        <f>IF(N443="sníž. přenesená",J443,0)</f>
        <v>0</v>
      </c>
      <c r="BI443" s="248">
        <f>IF(N443="nulová",J443,0)</f>
        <v>0</v>
      </c>
      <c r="BJ443" s="17" t="s">
        <v>14</v>
      </c>
      <c r="BK443" s="248">
        <f>ROUND(I443*H443,2)</f>
        <v>0</v>
      </c>
      <c r="BL443" s="17" t="s">
        <v>152</v>
      </c>
      <c r="BM443" s="247" t="s">
        <v>1337</v>
      </c>
    </row>
    <row r="444" s="2" customFormat="1" ht="16.5" customHeight="1">
      <c r="A444" s="38"/>
      <c r="B444" s="39"/>
      <c r="C444" s="236" t="s">
        <v>579</v>
      </c>
      <c r="D444" s="236" t="s">
        <v>148</v>
      </c>
      <c r="E444" s="237" t="s">
        <v>1338</v>
      </c>
      <c r="F444" s="238" t="s">
        <v>1339</v>
      </c>
      <c r="G444" s="239" t="s">
        <v>193</v>
      </c>
      <c r="H444" s="240">
        <v>7</v>
      </c>
      <c r="I444" s="241"/>
      <c r="J444" s="242">
        <f>ROUND(I444*H444,2)</f>
        <v>0</v>
      </c>
      <c r="K444" s="238" t="s">
        <v>1</v>
      </c>
      <c r="L444" s="44"/>
      <c r="M444" s="243" t="s">
        <v>1</v>
      </c>
      <c r="N444" s="244" t="s">
        <v>47</v>
      </c>
      <c r="O444" s="91"/>
      <c r="P444" s="245">
        <f>O444*H444</f>
        <v>0</v>
      </c>
      <c r="Q444" s="245">
        <v>0.029999999999999999</v>
      </c>
      <c r="R444" s="245">
        <f>Q444*H444</f>
        <v>0.20999999999999999</v>
      </c>
      <c r="S444" s="245">
        <v>0</v>
      </c>
      <c r="T444" s="246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47" t="s">
        <v>152</v>
      </c>
      <c r="AT444" s="247" t="s">
        <v>148</v>
      </c>
      <c r="AU444" s="247" t="s">
        <v>91</v>
      </c>
      <c r="AY444" s="17" t="s">
        <v>146</v>
      </c>
      <c r="BE444" s="248">
        <f>IF(N444="základní",J444,0)</f>
        <v>0</v>
      </c>
      <c r="BF444" s="248">
        <f>IF(N444="snížená",J444,0)</f>
        <v>0</v>
      </c>
      <c r="BG444" s="248">
        <f>IF(N444="zákl. přenesená",J444,0)</f>
        <v>0</v>
      </c>
      <c r="BH444" s="248">
        <f>IF(N444="sníž. přenesená",J444,0)</f>
        <v>0</v>
      </c>
      <c r="BI444" s="248">
        <f>IF(N444="nulová",J444,0)</f>
        <v>0</v>
      </c>
      <c r="BJ444" s="17" t="s">
        <v>14</v>
      </c>
      <c r="BK444" s="248">
        <f>ROUND(I444*H444,2)</f>
        <v>0</v>
      </c>
      <c r="BL444" s="17" t="s">
        <v>152</v>
      </c>
      <c r="BM444" s="247" t="s">
        <v>1340</v>
      </c>
    </row>
    <row r="445" s="2" customFormat="1" ht="16.5" customHeight="1">
      <c r="A445" s="38"/>
      <c r="B445" s="39"/>
      <c r="C445" s="236" t="s">
        <v>583</v>
      </c>
      <c r="D445" s="236" t="s">
        <v>148</v>
      </c>
      <c r="E445" s="237" t="s">
        <v>1341</v>
      </c>
      <c r="F445" s="238" t="s">
        <v>1342</v>
      </c>
      <c r="G445" s="239" t="s">
        <v>193</v>
      </c>
      <c r="H445" s="240">
        <v>11</v>
      </c>
      <c r="I445" s="241"/>
      <c r="J445" s="242">
        <f>ROUND(I445*H445,2)</f>
        <v>0</v>
      </c>
      <c r="K445" s="238" t="s">
        <v>1</v>
      </c>
      <c r="L445" s="44"/>
      <c r="M445" s="243" t="s">
        <v>1</v>
      </c>
      <c r="N445" s="244" t="s">
        <v>47</v>
      </c>
      <c r="O445" s="91"/>
      <c r="P445" s="245">
        <f>O445*H445</f>
        <v>0</v>
      </c>
      <c r="Q445" s="245">
        <v>0.0050000000000000001</v>
      </c>
      <c r="R445" s="245">
        <f>Q445*H445</f>
        <v>0.055</v>
      </c>
      <c r="S445" s="245">
        <v>0</v>
      </c>
      <c r="T445" s="246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47" t="s">
        <v>152</v>
      </c>
      <c r="AT445" s="247" t="s">
        <v>148</v>
      </c>
      <c r="AU445" s="247" t="s">
        <v>91</v>
      </c>
      <c r="AY445" s="17" t="s">
        <v>146</v>
      </c>
      <c r="BE445" s="248">
        <f>IF(N445="základní",J445,0)</f>
        <v>0</v>
      </c>
      <c r="BF445" s="248">
        <f>IF(N445="snížená",J445,0)</f>
        <v>0</v>
      </c>
      <c r="BG445" s="248">
        <f>IF(N445="zákl. přenesená",J445,0)</f>
        <v>0</v>
      </c>
      <c r="BH445" s="248">
        <f>IF(N445="sníž. přenesená",J445,0)</f>
        <v>0</v>
      </c>
      <c r="BI445" s="248">
        <f>IF(N445="nulová",J445,0)</f>
        <v>0</v>
      </c>
      <c r="BJ445" s="17" t="s">
        <v>14</v>
      </c>
      <c r="BK445" s="248">
        <f>ROUND(I445*H445,2)</f>
        <v>0</v>
      </c>
      <c r="BL445" s="17" t="s">
        <v>152</v>
      </c>
      <c r="BM445" s="247" t="s">
        <v>1343</v>
      </c>
    </row>
    <row r="446" s="2" customFormat="1">
      <c r="A446" s="38"/>
      <c r="B446" s="39"/>
      <c r="C446" s="40"/>
      <c r="D446" s="251" t="s">
        <v>220</v>
      </c>
      <c r="E446" s="40"/>
      <c r="F446" s="282" t="s">
        <v>1344</v>
      </c>
      <c r="G446" s="40"/>
      <c r="H446" s="40"/>
      <c r="I446" s="145"/>
      <c r="J446" s="40"/>
      <c r="K446" s="40"/>
      <c r="L446" s="44"/>
      <c r="M446" s="283"/>
      <c r="N446" s="284"/>
      <c r="O446" s="91"/>
      <c r="P446" s="91"/>
      <c r="Q446" s="91"/>
      <c r="R446" s="91"/>
      <c r="S446" s="91"/>
      <c r="T446" s="92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220</v>
      </c>
      <c r="AU446" s="17" t="s">
        <v>91</v>
      </c>
    </row>
    <row r="447" s="2" customFormat="1" ht="16.5" customHeight="1">
      <c r="A447" s="38"/>
      <c r="B447" s="39"/>
      <c r="C447" s="236" t="s">
        <v>587</v>
      </c>
      <c r="D447" s="236" t="s">
        <v>148</v>
      </c>
      <c r="E447" s="237" t="s">
        <v>1345</v>
      </c>
      <c r="F447" s="238" t="s">
        <v>1346</v>
      </c>
      <c r="G447" s="239" t="s">
        <v>251</v>
      </c>
      <c r="H447" s="240">
        <v>11</v>
      </c>
      <c r="I447" s="241"/>
      <c r="J447" s="242">
        <f>ROUND(I447*H447,2)</f>
        <v>0</v>
      </c>
      <c r="K447" s="238" t="s">
        <v>1</v>
      </c>
      <c r="L447" s="44"/>
      <c r="M447" s="243" t="s">
        <v>1</v>
      </c>
      <c r="N447" s="244" t="s">
        <v>47</v>
      </c>
      <c r="O447" s="91"/>
      <c r="P447" s="245">
        <f>O447*H447</f>
        <v>0</v>
      </c>
      <c r="Q447" s="245">
        <v>0.02</v>
      </c>
      <c r="R447" s="245">
        <f>Q447*H447</f>
        <v>0.22</v>
      </c>
      <c r="S447" s="245">
        <v>0</v>
      </c>
      <c r="T447" s="246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47" t="s">
        <v>152</v>
      </c>
      <c r="AT447" s="247" t="s">
        <v>148</v>
      </c>
      <c r="AU447" s="247" t="s">
        <v>91</v>
      </c>
      <c r="AY447" s="17" t="s">
        <v>146</v>
      </c>
      <c r="BE447" s="248">
        <f>IF(N447="základní",J447,0)</f>
        <v>0</v>
      </c>
      <c r="BF447" s="248">
        <f>IF(N447="snížená",J447,0)</f>
        <v>0</v>
      </c>
      <c r="BG447" s="248">
        <f>IF(N447="zákl. přenesená",J447,0)</f>
        <v>0</v>
      </c>
      <c r="BH447" s="248">
        <f>IF(N447="sníž. přenesená",J447,0)</f>
        <v>0</v>
      </c>
      <c r="BI447" s="248">
        <f>IF(N447="nulová",J447,0)</f>
        <v>0</v>
      </c>
      <c r="BJ447" s="17" t="s">
        <v>14</v>
      </c>
      <c r="BK447" s="248">
        <f>ROUND(I447*H447,2)</f>
        <v>0</v>
      </c>
      <c r="BL447" s="17" t="s">
        <v>152</v>
      </c>
      <c r="BM447" s="247" t="s">
        <v>1347</v>
      </c>
    </row>
    <row r="448" s="13" customFormat="1">
      <c r="A448" s="13"/>
      <c r="B448" s="249"/>
      <c r="C448" s="250"/>
      <c r="D448" s="251" t="s">
        <v>154</v>
      </c>
      <c r="E448" s="252" t="s">
        <v>1</v>
      </c>
      <c r="F448" s="253" t="s">
        <v>1348</v>
      </c>
      <c r="G448" s="250"/>
      <c r="H448" s="254">
        <v>3</v>
      </c>
      <c r="I448" s="255"/>
      <c r="J448" s="250"/>
      <c r="K448" s="250"/>
      <c r="L448" s="256"/>
      <c r="M448" s="257"/>
      <c r="N448" s="258"/>
      <c r="O448" s="258"/>
      <c r="P448" s="258"/>
      <c r="Q448" s="258"/>
      <c r="R448" s="258"/>
      <c r="S448" s="258"/>
      <c r="T448" s="25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0" t="s">
        <v>154</v>
      </c>
      <c r="AU448" s="260" t="s">
        <v>91</v>
      </c>
      <c r="AV448" s="13" t="s">
        <v>91</v>
      </c>
      <c r="AW448" s="13" t="s">
        <v>36</v>
      </c>
      <c r="AX448" s="13" t="s">
        <v>82</v>
      </c>
      <c r="AY448" s="260" t="s">
        <v>146</v>
      </c>
    </row>
    <row r="449" s="13" customFormat="1">
      <c r="A449" s="13"/>
      <c r="B449" s="249"/>
      <c r="C449" s="250"/>
      <c r="D449" s="251" t="s">
        <v>154</v>
      </c>
      <c r="E449" s="252" t="s">
        <v>1</v>
      </c>
      <c r="F449" s="253" t="s">
        <v>1349</v>
      </c>
      <c r="G449" s="250"/>
      <c r="H449" s="254">
        <v>3</v>
      </c>
      <c r="I449" s="255"/>
      <c r="J449" s="250"/>
      <c r="K449" s="250"/>
      <c r="L449" s="256"/>
      <c r="M449" s="257"/>
      <c r="N449" s="258"/>
      <c r="O449" s="258"/>
      <c r="P449" s="258"/>
      <c r="Q449" s="258"/>
      <c r="R449" s="258"/>
      <c r="S449" s="258"/>
      <c r="T449" s="25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0" t="s">
        <v>154</v>
      </c>
      <c r="AU449" s="260" t="s">
        <v>91</v>
      </c>
      <c r="AV449" s="13" t="s">
        <v>91</v>
      </c>
      <c r="AW449" s="13" t="s">
        <v>36</v>
      </c>
      <c r="AX449" s="13" t="s">
        <v>82</v>
      </c>
      <c r="AY449" s="260" t="s">
        <v>146</v>
      </c>
    </row>
    <row r="450" s="13" customFormat="1">
      <c r="A450" s="13"/>
      <c r="B450" s="249"/>
      <c r="C450" s="250"/>
      <c r="D450" s="251" t="s">
        <v>154</v>
      </c>
      <c r="E450" s="252" t="s">
        <v>1</v>
      </c>
      <c r="F450" s="253" t="s">
        <v>1350</v>
      </c>
      <c r="G450" s="250"/>
      <c r="H450" s="254">
        <v>3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154</v>
      </c>
      <c r="AU450" s="260" t="s">
        <v>91</v>
      </c>
      <c r="AV450" s="13" t="s">
        <v>91</v>
      </c>
      <c r="AW450" s="13" t="s">
        <v>36</v>
      </c>
      <c r="AX450" s="13" t="s">
        <v>82</v>
      </c>
      <c r="AY450" s="260" t="s">
        <v>146</v>
      </c>
    </row>
    <row r="451" s="13" customFormat="1">
      <c r="A451" s="13"/>
      <c r="B451" s="249"/>
      <c r="C451" s="250"/>
      <c r="D451" s="251" t="s">
        <v>154</v>
      </c>
      <c r="E451" s="252" t="s">
        <v>1</v>
      </c>
      <c r="F451" s="253" t="s">
        <v>1351</v>
      </c>
      <c r="G451" s="250"/>
      <c r="H451" s="254">
        <v>2</v>
      </c>
      <c r="I451" s="255"/>
      <c r="J451" s="250"/>
      <c r="K451" s="250"/>
      <c r="L451" s="256"/>
      <c r="M451" s="257"/>
      <c r="N451" s="258"/>
      <c r="O451" s="258"/>
      <c r="P451" s="258"/>
      <c r="Q451" s="258"/>
      <c r="R451" s="258"/>
      <c r="S451" s="258"/>
      <c r="T451" s="25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0" t="s">
        <v>154</v>
      </c>
      <c r="AU451" s="260" t="s">
        <v>91</v>
      </c>
      <c r="AV451" s="13" t="s">
        <v>91</v>
      </c>
      <c r="AW451" s="13" t="s">
        <v>36</v>
      </c>
      <c r="AX451" s="13" t="s">
        <v>82</v>
      </c>
      <c r="AY451" s="260" t="s">
        <v>146</v>
      </c>
    </row>
    <row r="452" s="14" customFormat="1">
      <c r="A452" s="14"/>
      <c r="B452" s="261"/>
      <c r="C452" s="262"/>
      <c r="D452" s="251" t="s">
        <v>154</v>
      </c>
      <c r="E452" s="263" t="s">
        <v>1</v>
      </c>
      <c r="F452" s="264" t="s">
        <v>157</v>
      </c>
      <c r="G452" s="262"/>
      <c r="H452" s="265">
        <v>11</v>
      </c>
      <c r="I452" s="266"/>
      <c r="J452" s="262"/>
      <c r="K452" s="262"/>
      <c r="L452" s="267"/>
      <c r="M452" s="268"/>
      <c r="N452" s="269"/>
      <c r="O452" s="269"/>
      <c r="P452" s="269"/>
      <c r="Q452" s="269"/>
      <c r="R452" s="269"/>
      <c r="S452" s="269"/>
      <c r="T452" s="27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1" t="s">
        <v>154</v>
      </c>
      <c r="AU452" s="271" t="s">
        <v>91</v>
      </c>
      <c r="AV452" s="14" t="s">
        <v>152</v>
      </c>
      <c r="AW452" s="14" t="s">
        <v>36</v>
      </c>
      <c r="AX452" s="14" t="s">
        <v>14</v>
      </c>
      <c r="AY452" s="271" t="s">
        <v>146</v>
      </c>
    </row>
    <row r="453" s="2" customFormat="1" ht="16.5" customHeight="1">
      <c r="A453" s="38"/>
      <c r="B453" s="39"/>
      <c r="C453" s="236" t="s">
        <v>591</v>
      </c>
      <c r="D453" s="236" t="s">
        <v>148</v>
      </c>
      <c r="E453" s="237" t="s">
        <v>1352</v>
      </c>
      <c r="F453" s="238" t="s">
        <v>1346</v>
      </c>
      <c r="G453" s="239" t="s">
        <v>251</v>
      </c>
      <c r="H453" s="240">
        <v>17.100000000000001</v>
      </c>
      <c r="I453" s="241"/>
      <c r="J453" s="242">
        <f>ROUND(I453*H453,2)</f>
        <v>0</v>
      </c>
      <c r="K453" s="238" t="s">
        <v>1</v>
      </c>
      <c r="L453" s="44"/>
      <c r="M453" s="243" t="s">
        <v>1</v>
      </c>
      <c r="N453" s="244" t="s">
        <v>47</v>
      </c>
      <c r="O453" s="91"/>
      <c r="P453" s="245">
        <f>O453*H453</f>
        <v>0</v>
      </c>
      <c r="Q453" s="245">
        <v>0.037999999999999999</v>
      </c>
      <c r="R453" s="245">
        <f>Q453*H453</f>
        <v>0.64980000000000004</v>
      </c>
      <c r="S453" s="245">
        <v>0</v>
      </c>
      <c r="T453" s="246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47" t="s">
        <v>152</v>
      </c>
      <c r="AT453" s="247" t="s">
        <v>148</v>
      </c>
      <c r="AU453" s="247" t="s">
        <v>91</v>
      </c>
      <c r="AY453" s="17" t="s">
        <v>146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17" t="s">
        <v>14</v>
      </c>
      <c r="BK453" s="248">
        <f>ROUND(I453*H453,2)</f>
        <v>0</v>
      </c>
      <c r="BL453" s="17" t="s">
        <v>152</v>
      </c>
      <c r="BM453" s="247" t="s">
        <v>1353</v>
      </c>
    </row>
    <row r="454" s="13" customFormat="1">
      <c r="A454" s="13"/>
      <c r="B454" s="249"/>
      <c r="C454" s="250"/>
      <c r="D454" s="251" t="s">
        <v>154</v>
      </c>
      <c r="E454" s="252" t="s">
        <v>1</v>
      </c>
      <c r="F454" s="253" t="s">
        <v>1354</v>
      </c>
      <c r="G454" s="250"/>
      <c r="H454" s="254">
        <v>5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154</v>
      </c>
      <c r="AU454" s="260" t="s">
        <v>91</v>
      </c>
      <c r="AV454" s="13" t="s">
        <v>91</v>
      </c>
      <c r="AW454" s="13" t="s">
        <v>36</v>
      </c>
      <c r="AX454" s="13" t="s">
        <v>82</v>
      </c>
      <c r="AY454" s="260" t="s">
        <v>146</v>
      </c>
    </row>
    <row r="455" s="13" customFormat="1">
      <c r="A455" s="13"/>
      <c r="B455" s="249"/>
      <c r="C455" s="250"/>
      <c r="D455" s="251" t="s">
        <v>154</v>
      </c>
      <c r="E455" s="252" t="s">
        <v>1</v>
      </c>
      <c r="F455" s="253" t="s">
        <v>1355</v>
      </c>
      <c r="G455" s="250"/>
      <c r="H455" s="254">
        <v>5</v>
      </c>
      <c r="I455" s="255"/>
      <c r="J455" s="250"/>
      <c r="K455" s="250"/>
      <c r="L455" s="256"/>
      <c r="M455" s="257"/>
      <c r="N455" s="258"/>
      <c r="O455" s="258"/>
      <c r="P455" s="258"/>
      <c r="Q455" s="258"/>
      <c r="R455" s="258"/>
      <c r="S455" s="258"/>
      <c r="T455" s="25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0" t="s">
        <v>154</v>
      </c>
      <c r="AU455" s="260" t="s">
        <v>91</v>
      </c>
      <c r="AV455" s="13" t="s">
        <v>91</v>
      </c>
      <c r="AW455" s="13" t="s">
        <v>36</v>
      </c>
      <c r="AX455" s="13" t="s">
        <v>82</v>
      </c>
      <c r="AY455" s="260" t="s">
        <v>146</v>
      </c>
    </row>
    <row r="456" s="13" customFormat="1">
      <c r="A456" s="13"/>
      <c r="B456" s="249"/>
      <c r="C456" s="250"/>
      <c r="D456" s="251" t="s">
        <v>154</v>
      </c>
      <c r="E456" s="252" t="s">
        <v>1</v>
      </c>
      <c r="F456" s="253" t="s">
        <v>1356</v>
      </c>
      <c r="G456" s="250"/>
      <c r="H456" s="254">
        <v>3.2999999999999998</v>
      </c>
      <c r="I456" s="255"/>
      <c r="J456" s="250"/>
      <c r="K456" s="250"/>
      <c r="L456" s="256"/>
      <c r="M456" s="257"/>
      <c r="N456" s="258"/>
      <c r="O456" s="258"/>
      <c r="P456" s="258"/>
      <c r="Q456" s="258"/>
      <c r="R456" s="258"/>
      <c r="S456" s="258"/>
      <c r="T456" s="25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0" t="s">
        <v>154</v>
      </c>
      <c r="AU456" s="260" t="s">
        <v>91</v>
      </c>
      <c r="AV456" s="13" t="s">
        <v>91</v>
      </c>
      <c r="AW456" s="13" t="s">
        <v>36</v>
      </c>
      <c r="AX456" s="13" t="s">
        <v>82</v>
      </c>
      <c r="AY456" s="260" t="s">
        <v>146</v>
      </c>
    </row>
    <row r="457" s="13" customFormat="1">
      <c r="A457" s="13"/>
      <c r="B457" s="249"/>
      <c r="C457" s="250"/>
      <c r="D457" s="251" t="s">
        <v>154</v>
      </c>
      <c r="E457" s="252" t="s">
        <v>1</v>
      </c>
      <c r="F457" s="253" t="s">
        <v>1357</v>
      </c>
      <c r="G457" s="250"/>
      <c r="H457" s="254">
        <v>3.7999999999999998</v>
      </c>
      <c r="I457" s="255"/>
      <c r="J457" s="250"/>
      <c r="K457" s="250"/>
      <c r="L457" s="256"/>
      <c r="M457" s="257"/>
      <c r="N457" s="258"/>
      <c r="O457" s="258"/>
      <c r="P457" s="258"/>
      <c r="Q457" s="258"/>
      <c r="R457" s="258"/>
      <c r="S457" s="258"/>
      <c r="T457" s="25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0" t="s">
        <v>154</v>
      </c>
      <c r="AU457" s="260" t="s">
        <v>91</v>
      </c>
      <c r="AV457" s="13" t="s">
        <v>91</v>
      </c>
      <c r="AW457" s="13" t="s">
        <v>36</v>
      </c>
      <c r="AX457" s="13" t="s">
        <v>82</v>
      </c>
      <c r="AY457" s="260" t="s">
        <v>146</v>
      </c>
    </row>
    <row r="458" s="14" customFormat="1">
      <c r="A458" s="14"/>
      <c r="B458" s="261"/>
      <c r="C458" s="262"/>
      <c r="D458" s="251" t="s">
        <v>154</v>
      </c>
      <c r="E458" s="263" t="s">
        <v>1</v>
      </c>
      <c r="F458" s="264" t="s">
        <v>157</v>
      </c>
      <c r="G458" s="262"/>
      <c r="H458" s="265">
        <v>17.100000000000001</v>
      </c>
      <c r="I458" s="266"/>
      <c r="J458" s="262"/>
      <c r="K458" s="262"/>
      <c r="L458" s="267"/>
      <c r="M458" s="268"/>
      <c r="N458" s="269"/>
      <c r="O458" s="269"/>
      <c r="P458" s="269"/>
      <c r="Q458" s="269"/>
      <c r="R458" s="269"/>
      <c r="S458" s="269"/>
      <c r="T458" s="27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1" t="s">
        <v>154</v>
      </c>
      <c r="AU458" s="271" t="s">
        <v>91</v>
      </c>
      <c r="AV458" s="14" t="s">
        <v>152</v>
      </c>
      <c r="AW458" s="14" t="s">
        <v>36</v>
      </c>
      <c r="AX458" s="14" t="s">
        <v>14</v>
      </c>
      <c r="AY458" s="271" t="s">
        <v>146</v>
      </c>
    </row>
    <row r="459" s="2" customFormat="1" ht="24" customHeight="1">
      <c r="A459" s="38"/>
      <c r="B459" s="39"/>
      <c r="C459" s="236" t="s">
        <v>595</v>
      </c>
      <c r="D459" s="236" t="s">
        <v>148</v>
      </c>
      <c r="E459" s="237" t="s">
        <v>1358</v>
      </c>
      <c r="F459" s="238" t="s">
        <v>1359</v>
      </c>
      <c r="G459" s="239" t="s">
        <v>1360</v>
      </c>
      <c r="H459" s="240">
        <v>15</v>
      </c>
      <c r="I459" s="241"/>
      <c r="J459" s="242">
        <f>ROUND(I459*H459,2)</f>
        <v>0</v>
      </c>
      <c r="K459" s="238" t="s">
        <v>151</v>
      </c>
      <c r="L459" s="44"/>
      <c r="M459" s="243" t="s">
        <v>1</v>
      </c>
      <c r="N459" s="244" t="s">
        <v>47</v>
      </c>
      <c r="O459" s="91"/>
      <c r="P459" s="245">
        <f>O459*H459</f>
        <v>0</v>
      </c>
      <c r="Q459" s="245">
        <v>0.0001782</v>
      </c>
      <c r="R459" s="245">
        <f>Q459*H459</f>
        <v>0.002673</v>
      </c>
      <c r="S459" s="245">
        <v>0</v>
      </c>
      <c r="T459" s="246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47" t="s">
        <v>152</v>
      </c>
      <c r="AT459" s="247" t="s">
        <v>148</v>
      </c>
      <c r="AU459" s="247" t="s">
        <v>91</v>
      </c>
      <c r="AY459" s="17" t="s">
        <v>146</v>
      </c>
      <c r="BE459" s="248">
        <f>IF(N459="základní",J459,0)</f>
        <v>0</v>
      </c>
      <c r="BF459" s="248">
        <f>IF(N459="snížená",J459,0)</f>
        <v>0</v>
      </c>
      <c r="BG459" s="248">
        <f>IF(N459="zákl. přenesená",J459,0)</f>
        <v>0</v>
      </c>
      <c r="BH459" s="248">
        <f>IF(N459="sníž. přenesená",J459,0)</f>
        <v>0</v>
      </c>
      <c r="BI459" s="248">
        <f>IF(N459="nulová",J459,0)</f>
        <v>0</v>
      </c>
      <c r="BJ459" s="17" t="s">
        <v>14</v>
      </c>
      <c r="BK459" s="248">
        <f>ROUND(I459*H459,2)</f>
        <v>0</v>
      </c>
      <c r="BL459" s="17" t="s">
        <v>152</v>
      </c>
      <c r="BM459" s="247" t="s">
        <v>1361</v>
      </c>
    </row>
    <row r="460" s="13" customFormat="1">
      <c r="A460" s="13"/>
      <c r="B460" s="249"/>
      <c r="C460" s="250"/>
      <c r="D460" s="251" t="s">
        <v>154</v>
      </c>
      <c r="E460" s="252" t="s">
        <v>1</v>
      </c>
      <c r="F460" s="253" t="s">
        <v>1362</v>
      </c>
      <c r="G460" s="250"/>
      <c r="H460" s="254">
        <v>11</v>
      </c>
      <c r="I460" s="255"/>
      <c r="J460" s="250"/>
      <c r="K460" s="250"/>
      <c r="L460" s="256"/>
      <c r="M460" s="257"/>
      <c r="N460" s="258"/>
      <c r="O460" s="258"/>
      <c r="P460" s="258"/>
      <c r="Q460" s="258"/>
      <c r="R460" s="258"/>
      <c r="S460" s="258"/>
      <c r="T460" s="25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0" t="s">
        <v>154</v>
      </c>
      <c r="AU460" s="260" t="s">
        <v>91</v>
      </c>
      <c r="AV460" s="13" t="s">
        <v>91</v>
      </c>
      <c r="AW460" s="13" t="s">
        <v>36</v>
      </c>
      <c r="AX460" s="13" t="s">
        <v>82</v>
      </c>
      <c r="AY460" s="260" t="s">
        <v>146</v>
      </c>
    </row>
    <row r="461" s="13" customFormat="1">
      <c r="A461" s="13"/>
      <c r="B461" s="249"/>
      <c r="C461" s="250"/>
      <c r="D461" s="251" t="s">
        <v>154</v>
      </c>
      <c r="E461" s="252" t="s">
        <v>1</v>
      </c>
      <c r="F461" s="253" t="s">
        <v>1363</v>
      </c>
      <c r="G461" s="250"/>
      <c r="H461" s="254">
        <v>4</v>
      </c>
      <c r="I461" s="255"/>
      <c r="J461" s="250"/>
      <c r="K461" s="250"/>
      <c r="L461" s="256"/>
      <c r="M461" s="257"/>
      <c r="N461" s="258"/>
      <c r="O461" s="258"/>
      <c r="P461" s="258"/>
      <c r="Q461" s="258"/>
      <c r="R461" s="258"/>
      <c r="S461" s="258"/>
      <c r="T461" s="25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0" t="s">
        <v>154</v>
      </c>
      <c r="AU461" s="260" t="s">
        <v>91</v>
      </c>
      <c r="AV461" s="13" t="s">
        <v>91</v>
      </c>
      <c r="AW461" s="13" t="s">
        <v>36</v>
      </c>
      <c r="AX461" s="13" t="s">
        <v>82</v>
      </c>
      <c r="AY461" s="260" t="s">
        <v>146</v>
      </c>
    </row>
    <row r="462" s="14" customFormat="1">
      <c r="A462" s="14"/>
      <c r="B462" s="261"/>
      <c r="C462" s="262"/>
      <c r="D462" s="251" t="s">
        <v>154</v>
      </c>
      <c r="E462" s="263" t="s">
        <v>1</v>
      </c>
      <c r="F462" s="264" t="s">
        <v>157</v>
      </c>
      <c r="G462" s="262"/>
      <c r="H462" s="265">
        <v>15</v>
      </c>
      <c r="I462" s="266"/>
      <c r="J462" s="262"/>
      <c r="K462" s="262"/>
      <c r="L462" s="267"/>
      <c r="M462" s="268"/>
      <c r="N462" s="269"/>
      <c r="O462" s="269"/>
      <c r="P462" s="269"/>
      <c r="Q462" s="269"/>
      <c r="R462" s="269"/>
      <c r="S462" s="269"/>
      <c r="T462" s="27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1" t="s">
        <v>154</v>
      </c>
      <c r="AU462" s="271" t="s">
        <v>91</v>
      </c>
      <c r="AV462" s="14" t="s">
        <v>152</v>
      </c>
      <c r="AW462" s="14" t="s">
        <v>36</v>
      </c>
      <c r="AX462" s="14" t="s">
        <v>14</v>
      </c>
      <c r="AY462" s="271" t="s">
        <v>146</v>
      </c>
    </row>
    <row r="463" s="2" customFormat="1" ht="24" customHeight="1">
      <c r="A463" s="38"/>
      <c r="B463" s="39"/>
      <c r="C463" s="236" t="s">
        <v>601</v>
      </c>
      <c r="D463" s="236" t="s">
        <v>148</v>
      </c>
      <c r="E463" s="237" t="s">
        <v>1364</v>
      </c>
      <c r="F463" s="238" t="s">
        <v>1365</v>
      </c>
      <c r="G463" s="239" t="s">
        <v>193</v>
      </c>
      <c r="H463" s="240">
        <v>15</v>
      </c>
      <c r="I463" s="241"/>
      <c r="J463" s="242">
        <f>ROUND(I463*H463,2)</f>
        <v>0</v>
      </c>
      <c r="K463" s="238" t="s">
        <v>151</v>
      </c>
      <c r="L463" s="44"/>
      <c r="M463" s="243" t="s">
        <v>1</v>
      </c>
      <c r="N463" s="244" t="s">
        <v>47</v>
      </c>
      <c r="O463" s="91"/>
      <c r="P463" s="245">
        <f>O463*H463</f>
        <v>0</v>
      </c>
      <c r="Q463" s="245">
        <v>0.14494199999999999</v>
      </c>
      <c r="R463" s="245">
        <f>Q463*H463</f>
        <v>2.1741299999999999</v>
      </c>
      <c r="S463" s="245">
        <v>0</v>
      </c>
      <c r="T463" s="246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47" t="s">
        <v>152</v>
      </c>
      <c r="AT463" s="247" t="s">
        <v>148</v>
      </c>
      <c r="AU463" s="247" t="s">
        <v>91</v>
      </c>
      <c r="AY463" s="17" t="s">
        <v>146</v>
      </c>
      <c r="BE463" s="248">
        <f>IF(N463="základní",J463,0)</f>
        <v>0</v>
      </c>
      <c r="BF463" s="248">
        <f>IF(N463="snížená",J463,0)</f>
        <v>0</v>
      </c>
      <c r="BG463" s="248">
        <f>IF(N463="zákl. přenesená",J463,0)</f>
        <v>0</v>
      </c>
      <c r="BH463" s="248">
        <f>IF(N463="sníž. přenesená",J463,0)</f>
        <v>0</v>
      </c>
      <c r="BI463" s="248">
        <f>IF(N463="nulová",J463,0)</f>
        <v>0</v>
      </c>
      <c r="BJ463" s="17" t="s">
        <v>14</v>
      </c>
      <c r="BK463" s="248">
        <f>ROUND(I463*H463,2)</f>
        <v>0</v>
      </c>
      <c r="BL463" s="17" t="s">
        <v>152</v>
      </c>
      <c r="BM463" s="247" t="s">
        <v>1366</v>
      </c>
    </row>
    <row r="464" s="13" customFormat="1">
      <c r="A464" s="13"/>
      <c r="B464" s="249"/>
      <c r="C464" s="250"/>
      <c r="D464" s="251" t="s">
        <v>154</v>
      </c>
      <c r="E464" s="252" t="s">
        <v>1</v>
      </c>
      <c r="F464" s="253" t="s">
        <v>1362</v>
      </c>
      <c r="G464" s="250"/>
      <c r="H464" s="254">
        <v>11</v>
      </c>
      <c r="I464" s="255"/>
      <c r="J464" s="250"/>
      <c r="K464" s="250"/>
      <c r="L464" s="256"/>
      <c r="M464" s="257"/>
      <c r="N464" s="258"/>
      <c r="O464" s="258"/>
      <c r="P464" s="258"/>
      <c r="Q464" s="258"/>
      <c r="R464" s="258"/>
      <c r="S464" s="258"/>
      <c r="T464" s="25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0" t="s">
        <v>154</v>
      </c>
      <c r="AU464" s="260" t="s">
        <v>91</v>
      </c>
      <c r="AV464" s="13" t="s">
        <v>91</v>
      </c>
      <c r="AW464" s="13" t="s">
        <v>36</v>
      </c>
      <c r="AX464" s="13" t="s">
        <v>82</v>
      </c>
      <c r="AY464" s="260" t="s">
        <v>146</v>
      </c>
    </row>
    <row r="465" s="13" customFormat="1">
      <c r="A465" s="13"/>
      <c r="B465" s="249"/>
      <c r="C465" s="250"/>
      <c r="D465" s="251" t="s">
        <v>154</v>
      </c>
      <c r="E465" s="252" t="s">
        <v>1</v>
      </c>
      <c r="F465" s="253" t="s">
        <v>1363</v>
      </c>
      <c r="G465" s="250"/>
      <c r="H465" s="254">
        <v>4</v>
      </c>
      <c r="I465" s="255"/>
      <c r="J465" s="250"/>
      <c r="K465" s="250"/>
      <c r="L465" s="256"/>
      <c r="M465" s="257"/>
      <c r="N465" s="258"/>
      <c r="O465" s="258"/>
      <c r="P465" s="258"/>
      <c r="Q465" s="258"/>
      <c r="R465" s="258"/>
      <c r="S465" s="258"/>
      <c r="T465" s="25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0" t="s">
        <v>154</v>
      </c>
      <c r="AU465" s="260" t="s">
        <v>91</v>
      </c>
      <c r="AV465" s="13" t="s">
        <v>91</v>
      </c>
      <c r="AW465" s="13" t="s">
        <v>36</v>
      </c>
      <c r="AX465" s="13" t="s">
        <v>82</v>
      </c>
      <c r="AY465" s="260" t="s">
        <v>146</v>
      </c>
    </row>
    <row r="466" s="14" customFormat="1">
      <c r="A466" s="14"/>
      <c r="B466" s="261"/>
      <c r="C466" s="262"/>
      <c r="D466" s="251" t="s">
        <v>154</v>
      </c>
      <c r="E466" s="263" t="s">
        <v>1</v>
      </c>
      <c r="F466" s="264" t="s">
        <v>157</v>
      </c>
      <c r="G466" s="262"/>
      <c r="H466" s="265">
        <v>15</v>
      </c>
      <c r="I466" s="266"/>
      <c r="J466" s="262"/>
      <c r="K466" s="262"/>
      <c r="L466" s="267"/>
      <c r="M466" s="268"/>
      <c r="N466" s="269"/>
      <c r="O466" s="269"/>
      <c r="P466" s="269"/>
      <c r="Q466" s="269"/>
      <c r="R466" s="269"/>
      <c r="S466" s="269"/>
      <c r="T466" s="27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1" t="s">
        <v>154</v>
      </c>
      <c r="AU466" s="271" t="s">
        <v>91</v>
      </c>
      <c r="AV466" s="14" t="s">
        <v>152</v>
      </c>
      <c r="AW466" s="14" t="s">
        <v>36</v>
      </c>
      <c r="AX466" s="14" t="s">
        <v>14</v>
      </c>
      <c r="AY466" s="271" t="s">
        <v>146</v>
      </c>
    </row>
    <row r="467" s="2" customFormat="1" ht="16.5" customHeight="1">
      <c r="A467" s="38"/>
      <c r="B467" s="39"/>
      <c r="C467" s="272" t="s">
        <v>606</v>
      </c>
      <c r="D467" s="272" t="s">
        <v>203</v>
      </c>
      <c r="E467" s="273" t="s">
        <v>1367</v>
      </c>
      <c r="F467" s="274" t="s">
        <v>1368</v>
      </c>
      <c r="G467" s="275" t="s">
        <v>193</v>
      </c>
      <c r="H467" s="276">
        <v>15</v>
      </c>
      <c r="I467" s="277"/>
      <c r="J467" s="278">
        <f>ROUND(I467*H467,2)</f>
        <v>0</v>
      </c>
      <c r="K467" s="274" t="s">
        <v>1</v>
      </c>
      <c r="L467" s="279"/>
      <c r="M467" s="280" t="s">
        <v>1</v>
      </c>
      <c r="N467" s="281" t="s">
        <v>47</v>
      </c>
      <c r="O467" s="91"/>
      <c r="P467" s="245">
        <f>O467*H467</f>
        <v>0</v>
      </c>
      <c r="Q467" s="245">
        <v>0.10100000000000001</v>
      </c>
      <c r="R467" s="245">
        <f>Q467*H467</f>
        <v>1.5150000000000001</v>
      </c>
      <c r="S467" s="245">
        <v>0</v>
      </c>
      <c r="T467" s="246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47" t="s">
        <v>185</v>
      </c>
      <c r="AT467" s="247" t="s">
        <v>203</v>
      </c>
      <c r="AU467" s="247" t="s">
        <v>91</v>
      </c>
      <c r="AY467" s="17" t="s">
        <v>146</v>
      </c>
      <c r="BE467" s="248">
        <f>IF(N467="základní",J467,0)</f>
        <v>0</v>
      </c>
      <c r="BF467" s="248">
        <f>IF(N467="snížená",J467,0)</f>
        <v>0</v>
      </c>
      <c r="BG467" s="248">
        <f>IF(N467="zákl. přenesená",J467,0)</f>
        <v>0</v>
      </c>
      <c r="BH467" s="248">
        <f>IF(N467="sníž. přenesená",J467,0)</f>
        <v>0</v>
      </c>
      <c r="BI467" s="248">
        <f>IF(N467="nulová",J467,0)</f>
        <v>0</v>
      </c>
      <c r="BJ467" s="17" t="s">
        <v>14</v>
      </c>
      <c r="BK467" s="248">
        <f>ROUND(I467*H467,2)</f>
        <v>0</v>
      </c>
      <c r="BL467" s="17" t="s">
        <v>152</v>
      </c>
      <c r="BM467" s="247" t="s">
        <v>1369</v>
      </c>
    </row>
    <row r="468" s="2" customFormat="1" ht="16.5" customHeight="1">
      <c r="A468" s="38"/>
      <c r="B468" s="39"/>
      <c r="C468" s="272" t="s">
        <v>275</v>
      </c>
      <c r="D468" s="272" t="s">
        <v>203</v>
      </c>
      <c r="E468" s="273" t="s">
        <v>1370</v>
      </c>
      <c r="F468" s="274" t="s">
        <v>1371</v>
      </c>
      <c r="G468" s="275" t="s">
        <v>193</v>
      </c>
      <c r="H468" s="276">
        <v>15</v>
      </c>
      <c r="I468" s="277"/>
      <c r="J468" s="278">
        <f>ROUND(I468*H468,2)</f>
        <v>0</v>
      </c>
      <c r="K468" s="274" t="s">
        <v>1</v>
      </c>
      <c r="L468" s="279"/>
      <c r="M468" s="280" t="s">
        <v>1</v>
      </c>
      <c r="N468" s="281" t="s">
        <v>47</v>
      </c>
      <c r="O468" s="91"/>
      <c r="P468" s="245">
        <f>O468*H468</f>
        <v>0</v>
      </c>
      <c r="Q468" s="245">
        <v>0.037999999999999999</v>
      </c>
      <c r="R468" s="245">
        <f>Q468*H468</f>
        <v>0.56999999999999995</v>
      </c>
      <c r="S468" s="245">
        <v>0</v>
      </c>
      <c r="T468" s="246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47" t="s">
        <v>185</v>
      </c>
      <c r="AT468" s="247" t="s">
        <v>203</v>
      </c>
      <c r="AU468" s="247" t="s">
        <v>91</v>
      </c>
      <c r="AY468" s="17" t="s">
        <v>146</v>
      </c>
      <c r="BE468" s="248">
        <f>IF(N468="základní",J468,0)</f>
        <v>0</v>
      </c>
      <c r="BF468" s="248">
        <f>IF(N468="snížená",J468,0)</f>
        <v>0</v>
      </c>
      <c r="BG468" s="248">
        <f>IF(N468="zákl. přenesená",J468,0)</f>
        <v>0</v>
      </c>
      <c r="BH468" s="248">
        <f>IF(N468="sníž. přenesená",J468,0)</f>
        <v>0</v>
      </c>
      <c r="BI468" s="248">
        <f>IF(N468="nulová",J468,0)</f>
        <v>0</v>
      </c>
      <c r="BJ468" s="17" t="s">
        <v>14</v>
      </c>
      <c r="BK468" s="248">
        <f>ROUND(I468*H468,2)</f>
        <v>0</v>
      </c>
      <c r="BL468" s="17" t="s">
        <v>152</v>
      </c>
      <c r="BM468" s="247" t="s">
        <v>1372</v>
      </c>
    </row>
    <row r="469" s="2" customFormat="1" ht="16.5" customHeight="1">
      <c r="A469" s="38"/>
      <c r="B469" s="39"/>
      <c r="C469" s="272" t="s">
        <v>617</v>
      </c>
      <c r="D469" s="272" t="s">
        <v>203</v>
      </c>
      <c r="E469" s="273" t="s">
        <v>1373</v>
      </c>
      <c r="F469" s="274" t="s">
        <v>1374</v>
      </c>
      <c r="G469" s="275" t="s">
        <v>193</v>
      </c>
      <c r="H469" s="276">
        <v>15</v>
      </c>
      <c r="I469" s="277"/>
      <c r="J469" s="278">
        <f>ROUND(I469*H469,2)</f>
        <v>0</v>
      </c>
      <c r="K469" s="274" t="s">
        <v>1</v>
      </c>
      <c r="L469" s="279"/>
      <c r="M469" s="280" t="s">
        <v>1</v>
      </c>
      <c r="N469" s="281" t="s">
        <v>47</v>
      </c>
      <c r="O469" s="91"/>
      <c r="P469" s="245">
        <f>O469*H469</f>
        <v>0</v>
      </c>
      <c r="Q469" s="245">
        <v>0.037999999999999999</v>
      </c>
      <c r="R469" s="245">
        <f>Q469*H469</f>
        <v>0.56999999999999995</v>
      </c>
      <c r="S469" s="245">
        <v>0</v>
      </c>
      <c r="T469" s="246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47" t="s">
        <v>185</v>
      </c>
      <c r="AT469" s="247" t="s">
        <v>203</v>
      </c>
      <c r="AU469" s="247" t="s">
        <v>91</v>
      </c>
      <c r="AY469" s="17" t="s">
        <v>146</v>
      </c>
      <c r="BE469" s="248">
        <f>IF(N469="základní",J469,0)</f>
        <v>0</v>
      </c>
      <c r="BF469" s="248">
        <f>IF(N469="snížená",J469,0)</f>
        <v>0</v>
      </c>
      <c r="BG469" s="248">
        <f>IF(N469="zákl. přenesená",J469,0)</f>
        <v>0</v>
      </c>
      <c r="BH469" s="248">
        <f>IF(N469="sníž. přenesená",J469,0)</f>
        <v>0</v>
      </c>
      <c r="BI469" s="248">
        <f>IF(N469="nulová",J469,0)</f>
        <v>0</v>
      </c>
      <c r="BJ469" s="17" t="s">
        <v>14</v>
      </c>
      <c r="BK469" s="248">
        <f>ROUND(I469*H469,2)</f>
        <v>0</v>
      </c>
      <c r="BL469" s="17" t="s">
        <v>152</v>
      </c>
      <c r="BM469" s="247" t="s">
        <v>1375</v>
      </c>
    </row>
    <row r="470" s="2" customFormat="1" ht="16.5" customHeight="1">
      <c r="A470" s="38"/>
      <c r="B470" s="39"/>
      <c r="C470" s="272" t="s">
        <v>623</v>
      </c>
      <c r="D470" s="272" t="s">
        <v>203</v>
      </c>
      <c r="E470" s="273" t="s">
        <v>1376</v>
      </c>
      <c r="F470" s="274" t="s">
        <v>1377</v>
      </c>
      <c r="G470" s="275" t="s">
        <v>193</v>
      </c>
      <c r="H470" s="276">
        <v>15</v>
      </c>
      <c r="I470" s="277"/>
      <c r="J470" s="278">
        <f>ROUND(I470*H470,2)</f>
        <v>0</v>
      </c>
      <c r="K470" s="274" t="s">
        <v>1</v>
      </c>
      <c r="L470" s="279"/>
      <c r="M470" s="280" t="s">
        <v>1</v>
      </c>
      <c r="N470" s="281" t="s">
        <v>47</v>
      </c>
      <c r="O470" s="91"/>
      <c r="P470" s="245">
        <f>O470*H470</f>
        <v>0</v>
      </c>
      <c r="Q470" s="245">
        <v>0.023</v>
      </c>
      <c r="R470" s="245">
        <f>Q470*H470</f>
        <v>0.34499999999999997</v>
      </c>
      <c r="S470" s="245">
        <v>0</v>
      </c>
      <c r="T470" s="246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47" t="s">
        <v>185</v>
      </c>
      <c r="AT470" s="247" t="s">
        <v>203</v>
      </c>
      <c r="AU470" s="247" t="s">
        <v>91</v>
      </c>
      <c r="AY470" s="17" t="s">
        <v>146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17" t="s">
        <v>14</v>
      </c>
      <c r="BK470" s="248">
        <f>ROUND(I470*H470,2)</f>
        <v>0</v>
      </c>
      <c r="BL470" s="17" t="s">
        <v>152</v>
      </c>
      <c r="BM470" s="247" t="s">
        <v>1378</v>
      </c>
    </row>
    <row r="471" s="2" customFormat="1" ht="16.5" customHeight="1">
      <c r="A471" s="38"/>
      <c r="B471" s="39"/>
      <c r="C471" s="272" t="s">
        <v>628</v>
      </c>
      <c r="D471" s="272" t="s">
        <v>203</v>
      </c>
      <c r="E471" s="273" t="s">
        <v>1379</v>
      </c>
      <c r="F471" s="274" t="s">
        <v>1380</v>
      </c>
      <c r="G471" s="275" t="s">
        <v>193</v>
      </c>
      <c r="H471" s="276">
        <v>15</v>
      </c>
      <c r="I471" s="277"/>
      <c r="J471" s="278">
        <f>ROUND(I471*H471,2)</f>
        <v>0</v>
      </c>
      <c r="K471" s="274" t="s">
        <v>1</v>
      </c>
      <c r="L471" s="279"/>
      <c r="M471" s="280" t="s">
        <v>1</v>
      </c>
      <c r="N471" s="281" t="s">
        <v>47</v>
      </c>
      <c r="O471" s="91"/>
      <c r="P471" s="245">
        <f>O471*H471</f>
        <v>0</v>
      </c>
      <c r="Q471" s="245">
        <v>0.055</v>
      </c>
      <c r="R471" s="245">
        <f>Q471*H471</f>
        <v>0.82499999999999996</v>
      </c>
      <c r="S471" s="245">
        <v>0</v>
      </c>
      <c r="T471" s="246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47" t="s">
        <v>185</v>
      </c>
      <c r="AT471" s="247" t="s">
        <v>203</v>
      </c>
      <c r="AU471" s="247" t="s">
        <v>91</v>
      </c>
      <c r="AY471" s="17" t="s">
        <v>146</v>
      </c>
      <c r="BE471" s="248">
        <f>IF(N471="základní",J471,0)</f>
        <v>0</v>
      </c>
      <c r="BF471" s="248">
        <f>IF(N471="snížená",J471,0)</f>
        <v>0</v>
      </c>
      <c r="BG471" s="248">
        <f>IF(N471="zákl. přenesená",J471,0)</f>
        <v>0</v>
      </c>
      <c r="BH471" s="248">
        <f>IF(N471="sníž. přenesená",J471,0)</f>
        <v>0</v>
      </c>
      <c r="BI471" s="248">
        <f>IF(N471="nulová",J471,0)</f>
        <v>0</v>
      </c>
      <c r="BJ471" s="17" t="s">
        <v>14</v>
      </c>
      <c r="BK471" s="248">
        <f>ROUND(I471*H471,2)</f>
        <v>0</v>
      </c>
      <c r="BL471" s="17" t="s">
        <v>152</v>
      </c>
      <c r="BM471" s="247" t="s">
        <v>1381</v>
      </c>
    </row>
    <row r="472" s="2" customFormat="1" ht="16.5" customHeight="1">
      <c r="A472" s="38"/>
      <c r="B472" s="39"/>
      <c r="C472" s="272" t="s">
        <v>638</v>
      </c>
      <c r="D472" s="272" t="s">
        <v>203</v>
      </c>
      <c r="E472" s="273" t="s">
        <v>1382</v>
      </c>
      <c r="F472" s="274" t="s">
        <v>1380</v>
      </c>
      <c r="G472" s="275" t="s">
        <v>193</v>
      </c>
      <c r="H472" s="276">
        <v>15</v>
      </c>
      <c r="I472" s="277"/>
      <c r="J472" s="278">
        <f>ROUND(I472*H472,2)</f>
        <v>0</v>
      </c>
      <c r="K472" s="274" t="s">
        <v>1</v>
      </c>
      <c r="L472" s="279"/>
      <c r="M472" s="280" t="s">
        <v>1</v>
      </c>
      <c r="N472" s="281" t="s">
        <v>47</v>
      </c>
      <c r="O472" s="91"/>
      <c r="P472" s="245">
        <f>O472*H472</f>
        <v>0</v>
      </c>
      <c r="Q472" s="245">
        <v>0.114</v>
      </c>
      <c r="R472" s="245">
        <f>Q472*H472</f>
        <v>1.71</v>
      </c>
      <c r="S472" s="245">
        <v>0</v>
      </c>
      <c r="T472" s="246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47" t="s">
        <v>185</v>
      </c>
      <c r="AT472" s="247" t="s">
        <v>203</v>
      </c>
      <c r="AU472" s="247" t="s">
        <v>91</v>
      </c>
      <c r="AY472" s="17" t="s">
        <v>146</v>
      </c>
      <c r="BE472" s="248">
        <f>IF(N472="základní",J472,0)</f>
        <v>0</v>
      </c>
      <c r="BF472" s="248">
        <f>IF(N472="snížená",J472,0)</f>
        <v>0</v>
      </c>
      <c r="BG472" s="248">
        <f>IF(N472="zákl. přenesená",J472,0)</f>
        <v>0</v>
      </c>
      <c r="BH472" s="248">
        <f>IF(N472="sníž. přenesená",J472,0)</f>
        <v>0</v>
      </c>
      <c r="BI472" s="248">
        <f>IF(N472="nulová",J472,0)</f>
        <v>0</v>
      </c>
      <c r="BJ472" s="17" t="s">
        <v>14</v>
      </c>
      <c r="BK472" s="248">
        <f>ROUND(I472*H472,2)</f>
        <v>0</v>
      </c>
      <c r="BL472" s="17" t="s">
        <v>152</v>
      </c>
      <c r="BM472" s="247" t="s">
        <v>1383</v>
      </c>
    </row>
    <row r="473" s="2" customFormat="1" ht="16.5" customHeight="1">
      <c r="A473" s="38"/>
      <c r="B473" s="39"/>
      <c r="C473" s="272" t="s">
        <v>643</v>
      </c>
      <c r="D473" s="272" t="s">
        <v>203</v>
      </c>
      <c r="E473" s="273" t="s">
        <v>1384</v>
      </c>
      <c r="F473" s="274" t="s">
        <v>1385</v>
      </c>
      <c r="G473" s="275" t="s">
        <v>193</v>
      </c>
      <c r="H473" s="276">
        <v>15</v>
      </c>
      <c r="I473" s="277"/>
      <c r="J473" s="278">
        <f>ROUND(I473*H473,2)</f>
        <v>0</v>
      </c>
      <c r="K473" s="274" t="s">
        <v>1</v>
      </c>
      <c r="L473" s="279"/>
      <c r="M473" s="280" t="s">
        <v>1</v>
      </c>
      <c r="N473" s="281" t="s">
        <v>47</v>
      </c>
      <c r="O473" s="91"/>
      <c r="P473" s="245">
        <f>O473*H473</f>
        <v>0</v>
      </c>
      <c r="Q473" s="245">
        <v>0.0040000000000000001</v>
      </c>
      <c r="R473" s="245">
        <f>Q473*H473</f>
        <v>0.059999999999999998</v>
      </c>
      <c r="S473" s="245">
        <v>0</v>
      </c>
      <c r="T473" s="246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47" t="s">
        <v>185</v>
      </c>
      <c r="AT473" s="247" t="s">
        <v>203</v>
      </c>
      <c r="AU473" s="247" t="s">
        <v>91</v>
      </c>
      <c r="AY473" s="17" t="s">
        <v>146</v>
      </c>
      <c r="BE473" s="248">
        <f>IF(N473="základní",J473,0)</f>
        <v>0</v>
      </c>
      <c r="BF473" s="248">
        <f>IF(N473="snížená",J473,0)</f>
        <v>0</v>
      </c>
      <c r="BG473" s="248">
        <f>IF(N473="zákl. přenesená",J473,0)</f>
        <v>0</v>
      </c>
      <c r="BH473" s="248">
        <f>IF(N473="sníž. přenesená",J473,0)</f>
        <v>0</v>
      </c>
      <c r="BI473" s="248">
        <f>IF(N473="nulová",J473,0)</f>
        <v>0</v>
      </c>
      <c r="BJ473" s="17" t="s">
        <v>14</v>
      </c>
      <c r="BK473" s="248">
        <f>ROUND(I473*H473,2)</f>
        <v>0</v>
      </c>
      <c r="BL473" s="17" t="s">
        <v>152</v>
      </c>
      <c r="BM473" s="247" t="s">
        <v>1386</v>
      </c>
    </row>
    <row r="474" s="2" customFormat="1" ht="16.5" customHeight="1">
      <c r="A474" s="38"/>
      <c r="B474" s="39"/>
      <c r="C474" s="272" t="s">
        <v>650</v>
      </c>
      <c r="D474" s="272" t="s">
        <v>203</v>
      </c>
      <c r="E474" s="273" t="s">
        <v>1387</v>
      </c>
      <c r="F474" s="274" t="s">
        <v>1388</v>
      </c>
      <c r="G474" s="275" t="s">
        <v>193</v>
      </c>
      <c r="H474" s="276">
        <v>15</v>
      </c>
      <c r="I474" s="277"/>
      <c r="J474" s="278">
        <f>ROUND(I474*H474,2)</f>
        <v>0</v>
      </c>
      <c r="K474" s="274" t="s">
        <v>1</v>
      </c>
      <c r="L474" s="279"/>
      <c r="M474" s="280" t="s">
        <v>1</v>
      </c>
      <c r="N474" s="281" t="s">
        <v>47</v>
      </c>
      <c r="O474" s="91"/>
      <c r="P474" s="245">
        <f>O474*H474</f>
        <v>0</v>
      </c>
      <c r="Q474" s="245">
        <v>0.079000000000000001</v>
      </c>
      <c r="R474" s="245">
        <f>Q474*H474</f>
        <v>1.1850000000000001</v>
      </c>
      <c r="S474" s="245">
        <v>0</v>
      </c>
      <c r="T474" s="246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47" t="s">
        <v>185</v>
      </c>
      <c r="AT474" s="247" t="s">
        <v>203</v>
      </c>
      <c r="AU474" s="247" t="s">
        <v>91</v>
      </c>
      <c r="AY474" s="17" t="s">
        <v>146</v>
      </c>
      <c r="BE474" s="248">
        <f>IF(N474="základní",J474,0)</f>
        <v>0</v>
      </c>
      <c r="BF474" s="248">
        <f>IF(N474="snížená",J474,0)</f>
        <v>0</v>
      </c>
      <c r="BG474" s="248">
        <f>IF(N474="zákl. přenesená",J474,0)</f>
        <v>0</v>
      </c>
      <c r="BH474" s="248">
        <f>IF(N474="sníž. přenesená",J474,0)</f>
        <v>0</v>
      </c>
      <c r="BI474" s="248">
        <f>IF(N474="nulová",J474,0)</f>
        <v>0</v>
      </c>
      <c r="BJ474" s="17" t="s">
        <v>14</v>
      </c>
      <c r="BK474" s="248">
        <f>ROUND(I474*H474,2)</f>
        <v>0</v>
      </c>
      <c r="BL474" s="17" t="s">
        <v>152</v>
      </c>
      <c r="BM474" s="247" t="s">
        <v>1389</v>
      </c>
    </row>
    <row r="475" s="2" customFormat="1" ht="16.5" customHeight="1">
      <c r="A475" s="38"/>
      <c r="B475" s="39"/>
      <c r="C475" s="272" t="s">
        <v>655</v>
      </c>
      <c r="D475" s="272" t="s">
        <v>203</v>
      </c>
      <c r="E475" s="273" t="s">
        <v>1390</v>
      </c>
      <c r="F475" s="274" t="s">
        <v>1391</v>
      </c>
      <c r="G475" s="275" t="s">
        <v>193</v>
      </c>
      <c r="H475" s="276">
        <v>15</v>
      </c>
      <c r="I475" s="277"/>
      <c r="J475" s="278">
        <f>ROUND(I475*H475,2)</f>
        <v>0</v>
      </c>
      <c r="K475" s="274" t="s">
        <v>1</v>
      </c>
      <c r="L475" s="279"/>
      <c r="M475" s="280" t="s">
        <v>1</v>
      </c>
      <c r="N475" s="281" t="s">
        <v>47</v>
      </c>
      <c r="O475" s="91"/>
      <c r="P475" s="245">
        <f>O475*H475</f>
        <v>0</v>
      </c>
      <c r="Q475" s="245">
        <v>0.036999999999999998</v>
      </c>
      <c r="R475" s="245">
        <f>Q475*H475</f>
        <v>0.55499999999999994</v>
      </c>
      <c r="S475" s="245">
        <v>0</v>
      </c>
      <c r="T475" s="246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7" t="s">
        <v>185</v>
      </c>
      <c r="AT475" s="247" t="s">
        <v>203</v>
      </c>
      <c r="AU475" s="247" t="s">
        <v>91</v>
      </c>
      <c r="AY475" s="17" t="s">
        <v>146</v>
      </c>
      <c r="BE475" s="248">
        <f>IF(N475="základní",J475,0)</f>
        <v>0</v>
      </c>
      <c r="BF475" s="248">
        <f>IF(N475="snížená",J475,0)</f>
        <v>0</v>
      </c>
      <c r="BG475" s="248">
        <f>IF(N475="zákl. přenesená",J475,0)</f>
        <v>0</v>
      </c>
      <c r="BH475" s="248">
        <f>IF(N475="sníž. přenesená",J475,0)</f>
        <v>0</v>
      </c>
      <c r="BI475" s="248">
        <f>IF(N475="nulová",J475,0)</f>
        <v>0</v>
      </c>
      <c r="BJ475" s="17" t="s">
        <v>14</v>
      </c>
      <c r="BK475" s="248">
        <f>ROUND(I475*H475,2)</f>
        <v>0</v>
      </c>
      <c r="BL475" s="17" t="s">
        <v>152</v>
      </c>
      <c r="BM475" s="247" t="s">
        <v>1392</v>
      </c>
    </row>
    <row r="476" s="2" customFormat="1" ht="24" customHeight="1">
      <c r="A476" s="38"/>
      <c r="B476" s="39"/>
      <c r="C476" s="236" t="s">
        <v>660</v>
      </c>
      <c r="D476" s="236" t="s">
        <v>148</v>
      </c>
      <c r="E476" s="237" t="s">
        <v>1393</v>
      </c>
      <c r="F476" s="238" t="s">
        <v>1394</v>
      </c>
      <c r="G476" s="239" t="s">
        <v>115</v>
      </c>
      <c r="H476" s="240">
        <v>64.278000000000006</v>
      </c>
      <c r="I476" s="241"/>
      <c r="J476" s="242">
        <f>ROUND(I476*H476,2)</f>
        <v>0</v>
      </c>
      <c r="K476" s="238" t="s">
        <v>151</v>
      </c>
      <c r="L476" s="44"/>
      <c r="M476" s="243" t="s">
        <v>1</v>
      </c>
      <c r="N476" s="244" t="s">
        <v>47</v>
      </c>
      <c r="O476" s="91"/>
      <c r="P476" s="245">
        <f>O476*H476</f>
        <v>0</v>
      </c>
      <c r="Q476" s="245">
        <v>0</v>
      </c>
      <c r="R476" s="245">
        <f>Q476*H476</f>
        <v>0</v>
      </c>
      <c r="S476" s="245">
        <v>0</v>
      </c>
      <c r="T476" s="246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47" t="s">
        <v>152</v>
      </c>
      <c r="AT476" s="247" t="s">
        <v>148</v>
      </c>
      <c r="AU476" s="247" t="s">
        <v>91</v>
      </c>
      <c r="AY476" s="17" t="s">
        <v>146</v>
      </c>
      <c r="BE476" s="248">
        <f>IF(N476="základní",J476,0)</f>
        <v>0</v>
      </c>
      <c r="BF476" s="248">
        <f>IF(N476="snížená",J476,0)</f>
        <v>0</v>
      </c>
      <c r="BG476" s="248">
        <f>IF(N476="zákl. přenesená",J476,0)</f>
        <v>0</v>
      </c>
      <c r="BH476" s="248">
        <f>IF(N476="sníž. přenesená",J476,0)</f>
        <v>0</v>
      </c>
      <c r="BI476" s="248">
        <f>IF(N476="nulová",J476,0)</f>
        <v>0</v>
      </c>
      <c r="BJ476" s="17" t="s">
        <v>14</v>
      </c>
      <c r="BK476" s="248">
        <f>ROUND(I476*H476,2)</f>
        <v>0</v>
      </c>
      <c r="BL476" s="17" t="s">
        <v>152</v>
      </c>
      <c r="BM476" s="247" t="s">
        <v>1395</v>
      </c>
    </row>
    <row r="477" s="2" customFormat="1">
      <c r="A477" s="38"/>
      <c r="B477" s="39"/>
      <c r="C477" s="40"/>
      <c r="D477" s="251" t="s">
        <v>220</v>
      </c>
      <c r="E477" s="40"/>
      <c r="F477" s="282" t="s">
        <v>1396</v>
      </c>
      <c r="G477" s="40"/>
      <c r="H477" s="40"/>
      <c r="I477" s="145"/>
      <c r="J477" s="40"/>
      <c r="K477" s="40"/>
      <c r="L477" s="44"/>
      <c r="M477" s="283"/>
      <c r="N477" s="284"/>
      <c r="O477" s="91"/>
      <c r="P477" s="91"/>
      <c r="Q477" s="91"/>
      <c r="R477" s="91"/>
      <c r="S477" s="91"/>
      <c r="T477" s="92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220</v>
      </c>
      <c r="AU477" s="17" t="s">
        <v>91</v>
      </c>
    </row>
    <row r="478" s="15" customFormat="1">
      <c r="A478" s="15"/>
      <c r="B478" s="291"/>
      <c r="C478" s="292"/>
      <c r="D478" s="251" t="s">
        <v>154</v>
      </c>
      <c r="E478" s="293" t="s">
        <v>1</v>
      </c>
      <c r="F478" s="294" t="s">
        <v>1397</v>
      </c>
      <c r="G478" s="292"/>
      <c r="H478" s="293" t="s">
        <v>1</v>
      </c>
      <c r="I478" s="295"/>
      <c r="J478" s="292"/>
      <c r="K478" s="292"/>
      <c r="L478" s="296"/>
      <c r="M478" s="297"/>
      <c r="N478" s="298"/>
      <c r="O478" s="298"/>
      <c r="P478" s="298"/>
      <c r="Q478" s="298"/>
      <c r="R478" s="298"/>
      <c r="S478" s="298"/>
      <c r="T478" s="299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300" t="s">
        <v>154</v>
      </c>
      <c r="AU478" s="300" t="s">
        <v>91</v>
      </c>
      <c r="AV478" s="15" t="s">
        <v>14</v>
      </c>
      <c r="AW478" s="15" t="s">
        <v>36</v>
      </c>
      <c r="AX478" s="15" t="s">
        <v>82</v>
      </c>
      <c r="AY478" s="300" t="s">
        <v>146</v>
      </c>
    </row>
    <row r="479" s="13" customFormat="1">
      <c r="A479" s="13"/>
      <c r="B479" s="249"/>
      <c r="C479" s="250"/>
      <c r="D479" s="251" t="s">
        <v>154</v>
      </c>
      <c r="E479" s="252" t="s">
        <v>1</v>
      </c>
      <c r="F479" s="253" t="s">
        <v>1398</v>
      </c>
      <c r="G479" s="250"/>
      <c r="H479" s="254">
        <v>3.4769999999999999</v>
      </c>
      <c r="I479" s="255"/>
      <c r="J479" s="250"/>
      <c r="K479" s="250"/>
      <c r="L479" s="256"/>
      <c r="M479" s="257"/>
      <c r="N479" s="258"/>
      <c r="O479" s="258"/>
      <c r="P479" s="258"/>
      <c r="Q479" s="258"/>
      <c r="R479" s="258"/>
      <c r="S479" s="258"/>
      <c r="T479" s="25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0" t="s">
        <v>154</v>
      </c>
      <c r="AU479" s="260" t="s">
        <v>91</v>
      </c>
      <c r="AV479" s="13" t="s">
        <v>91</v>
      </c>
      <c r="AW479" s="13" t="s">
        <v>36</v>
      </c>
      <c r="AX479" s="13" t="s">
        <v>82</v>
      </c>
      <c r="AY479" s="260" t="s">
        <v>146</v>
      </c>
    </row>
    <row r="480" s="13" customFormat="1">
      <c r="A480" s="13"/>
      <c r="B480" s="249"/>
      <c r="C480" s="250"/>
      <c r="D480" s="251" t="s">
        <v>154</v>
      </c>
      <c r="E480" s="252" t="s">
        <v>1</v>
      </c>
      <c r="F480" s="253" t="s">
        <v>1399</v>
      </c>
      <c r="G480" s="250"/>
      <c r="H480" s="254">
        <v>3.544</v>
      </c>
      <c r="I480" s="255"/>
      <c r="J480" s="250"/>
      <c r="K480" s="250"/>
      <c r="L480" s="256"/>
      <c r="M480" s="257"/>
      <c r="N480" s="258"/>
      <c r="O480" s="258"/>
      <c r="P480" s="258"/>
      <c r="Q480" s="258"/>
      <c r="R480" s="258"/>
      <c r="S480" s="258"/>
      <c r="T480" s="25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0" t="s">
        <v>154</v>
      </c>
      <c r="AU480" s="260" t="s">
        <v>91</v>
      </c>
      <c r="AV480" s="13" t="s">
        <v>91</v>
      </c>
      <c r="AW480" s="13" t="s">
        <v>36</v>
      </c>
      <c r="AX480" s="13" t="s">
        <v>82</v>
      </c>
      <c r="AY480" s="260" t="s">
        <v>146</v>
      </c>
    </row>
    <row r="481" s="13" customFormat="1">
      <c r="A481" s="13"/>
      <c r="B481" s="249"/>
      <c r="C481" s="250"/>
      <c r="D481" s="251" t="s">
        <v>154</v>
      </c>
      <c r="E481" s="252" t="s">
        <v>1</v>
      </c>
      <c r="F481" s="253" t="s">
        <v>1400</v>
      </c>
      <c r="G481" s="250"/>
      <c r="H481" s="254">
        <v>5.9509999999999996</v>
      </c>
      <c r="I481" s="255"/>
      <c r="J481" s="250"/>
      <c r="K481" s="250"/>
      <c r="L481" s="256"/>
      <c r="M481" s="257"/>
      <c r="N481" s="258"/>
      <c r="O481" s="258"/>
      <c r="P481" s="258"/>
      <c r="Q481" s="258"/>
      <c r="R481" s="258"/>
      <c r="S481" s="258"/>
      <c r="T481" s="25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0" t="s">
        <v>154</v>
      </c>
      <c r="AU481" s="260" t="s">
        <v>91</v>
      </c>
      <c r="AV481" s="13" t="s">
        <v>91</v>
      </c>
      <c r="AW481" s="13" t="s">
        <v>36</v>
      </c>
      <c r="AX481" s="13" t="s">
        <v>82</v>
      </c>
      <c r="AY481" s="260" t="s">
        <v>146</v>
      </c>
    </row>
    <row r="482" s="13" customFormat="1">
      <c r="A482" s="13"/>
      <c r="B482" s="249"/>
      <c r="C482" s="250"/>
      <c r="D482" s="251" t="s">
        <v>154</v>
      </c>
      <c r="E482" s="252" t="s">
        <v>1</v>
      </c>
      <c r="F482" s="253" t="s">
        <v>1401</v>
      </c>
      <c r="G482" s="250"/>
      <c r="H482" s="254">
        <v>4.2789999999999999</v>
      </c>
      <c r="I482" s="255"/>
      <c r="J482" s="250"/>
      <c r="K482" s="250"/>
      <c r="L482" s="256"/>
      <c r="M482" s="257"/>
      <c r="N482" s="258"/>
      <c r="O482" s="258"/>
      <c r="P482" s="258"/>
      <c r="Q482" s="258"/>
      <c r="R482" s="258"/>
      <c r="S482" s="258"/>
      <c r="T482" s="25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0" t="s">
        <v>154</v>
      </c>
      <c r="AU482" s="260" t="s">
        <v>91</v>
      </c>
      <c r="AV482" s="13" t="s">
        <v>91</v>
      </c>
      <c r="AW482" s="13" t="s">
        <v>36</v>
      </c>
      <c r="AX482" s="13" t="s">
        <v>82</v>
      </c>
      <c r="AY482" s="260" t="s">
        <v>146</v>
      </c>
    </row>
    <row r="483" s="13" customFormat="1">
      <c r="A483" s="13"/>
      <c r="B483" s="249"/>
      <c r="C483" s="250"/>
      <c r="D483" s="251" t="s">
        <v>154</v>
      </c>
      <c r="E483" s="252" t="s">
        <v>1</v>
      </c>
      <c r="F483" s="253" t="s">
        <v>1402</v>
      </c>
      <c r="G483" s="250"/>
      <c r="H483" s="254">
        <v>6.2850000000000001</v>
      </c>
      <c r="I483" s="255"/>
      <c r="J483" s="250"/>
      <c r="K483" s="250"/>
      <c r="L483" s="256"/>
      <c r="M483" s="257"/>
      <c r="N483" s="258"/>
      <c r="O483" s="258"/>
      <c r="P483" s="258"/>
      <c r="Q483" s="258"/>
      <c r="R483" s="258"/>
      <c r="S483" s="258"/>
      <c r="T483" s="25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0" t="s">
        <v>154</v>
      </c>
      <c r="AU483" s="260" t="s">
        <v>91</v>
      </c>
      <c r="AV483" s="13" t="s">
        <v>91</v>
      </c>
      <c r="AW483" s="13" t="s">
        <v>36</v>
      </c>
      <c r="AX483" s="13" t="s">
        <v>82</v>
      </c>
      <c r="AY483" s="260" t="s">
        <v>146</v>
      </c>
    </row>
    <row r="484" s="13" customFormat="1">
      <c r="A484" s="13"/>
      <c r="B484" s="249"/>
      <c r="C484" s="250"/>
      <c r="D484" s="251" t="s">
        <v>154</v>
      </c>
      <c r="E484" s="252" t="s">
        <v>1</v>
      </c>
      <c r="F484" s="253" t="s">
        <v>1403</v>
      </c>
      <c r="G484" s="250"/>
      <c r="H484" s="254">
        <v>6.2850000000000001</v>
      </c>
      <c r="I484" s="255"/>
      <c r="J484" s="250"/>
      <c r="K484" s="250"/>
      <c r="L484" s="256"/>
      <c r="M484" s="257"/>
      <c r="N484" s="258"/>
      <c r="O484" s="258"/>
      <c r="P484" s="258"/>
      <c r="Q484" s="258"/>
      <c r="R484" s="258"/>
      <c r="S484" s="258"/>
      <c r="T484" s="25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0" t="s">
        <v>154</v>
      </c>
      <c r="AU484" s="260" t="s">
        <v>91</v>
      </c>
      <c r="AV484" s="13" t="s">
        <v>91</v>
      </c>
      <c r="AW484" s="13" t="s">
        <v>36</v>
      </c>
      <c r="AX484" s="13" t="s">
        <v>82</v>
      </c>
      <c r="AY484" s="260" t="s">
        <v>146</v>
      </c>
    </row>
    <row r="485" s="13" customFormat="1">
      <c r="A485" s="13"/>
      <c r="B485" s="249"/>
      <c r="C485" s="250"/>
      <c r="D485" s="251" t="s">
        <v>154</v>
      </c>
      <c r="E485" s="252" t="s">
        <v>1</v>
      </c>
      <c r="F485" s="253" t="s">
        <v>1404</v>
      </c>
      <c r="G485" s="250"/>
      <c r="H485" s="254">
        <v>4.2119999999999997</v>
      </c>
      <c r="I485" s="255"/>
      <c r="J485" s="250"/>
      <c r="K485" s="250"/>
      <c r="L485" s="256"/>
      <c r="M485" s="257"/>
      <c r="N485" s="258"/>
      <c r="O485" s="258"/>
      <c r="P485" s="258"/>
      <c r="Q485" s="258"/>
      <c r="R485" s="258"/>
      <c r="S485" s="258"/>
      <c r="T485" s="25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0" t="s">
        <v>154</v>
      </c>
      <c r="AU485" s="260" t="s">
        <v>91</v>
      </c>
      <c r="AV485" s="13" t="s">
        <v>91</v>
      </c>
      <c r="AW485" s="13" t="s">
        <v>36</v>
      </c>
      <c r="AX485" s="13" t="s">
        <v>82</v>
      </c>
      <c r="AY485" s="260" t="s">
        <v>146</v>
      </c>
    </row>
    <row r="486" s="13" customFormat="1">
      <c r="A486" s="13"/>
      <c r="B486" s="249"/>
      <c r="C486" s="250"/>
      <c r="D486" s="251" t="s">
        <v>154</v>
      </c>
      <c r="E486" s="252" t="s">
        <v>1</v>
      </c>
      <c r="F486" s="253" t="s">
        <v>1405</v>
      </c>
      <c r="G486" s="250"/>
      <c r="H486" s="254">
        <v>3.4100000000000001</v>
      </c>
      <c r="I486" s="255"/>
      <c r="J486" s="250"/>
      <c r="K486" s="250"/>
      <c r="L486" s="256"/>
      <c r="M486" s="257"/>
      <c r="N486" s="258"/>
      <c r="O486" s="258"/>
      <c r="P486" s="258"/>
      <c r="Q486" s="258"/>
      <c r="R486" s="258"/>
      <c r="S486" s="258"/>
      <c r="T486" s="25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0" t="s">
        <v>154</v>
      </c>
      <c r="AU486" s="260" t="s">
        <v>91</v>
      </c>
      <c r="AV486" s="13" t="s">
        <v>91</v>
      </c>
      <c r="AW486" s="13" t="s">
        <v>36</v>
      </c>
      <c r="AX486" s="13" t="s">
        <v>82</v>
      </c>
      <c r="AY486" s="260" t="s">
        <v>146</v>
      </c>
    </row>
    <row r="487" s="13" customFormat="1">
      <c r="A487" s="13"/>
      <c r="B487" s="249"/>
      <c r="C487" s="250"/>
      <c r="D487" s="251" t="s">
        <v>154</v>
      </c>
      <c r="E487" s="252" t="s">
        <v>1</v>
      </c>
      <c r="F487" s="253" t="s">
        <v>1406</v>
      </c>
      <c r="G487" s="250"/>
      <c r="H487" s="254">
        <v>3.6099999999999999</v>
      </c>
      <c r="I487" s="255"/>
      <c r="J487" s="250"/>
      <c r="K487" s="250"/>
      <c r="L487" s="256"/>
      <c r="M487" s="257"/>
      <c r="N487" s="258"/>
      <c r="O487" s="258"/>
      <c r="P487" s="258"/>
      <c r="Q487" s="258"/>
      <c r="R487" s="258"/>
      <c r="S487" s="258"/>
      <c r="T487" s="25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0" t="s">
        <v>154</v>
      </c>
      <c r="AU487" s="260" t="s">
        <v>91</v>
      </c>
      <c r="AV487" s="13" t="s">
        <v>91</v>
      </c>
      <c r="AW487" s="13" t="s">
        <v>36</v>
      </c>
      <c r="AX487" s="13" t="s">
        <v>82</v>
      </c>
      <c r="AY487" s="260" t="s">
        <v>146</v>
      </c>
    </row>
    <row r="488" s="13" customFormat="1">
      <c r="A488" s="13"/>
      <c r="B488" s="249"/>
      <c r="C488" s="250"/>
      <c r="D488" s="251" t="s">
        <v>154</v>
      </c>
      <c r="E488" s="252" t="s">
        <v>1</v>
      </c>
      <c r="F488" s="253" t="s">
        <v>1407</v>
      </c>
      <c r="G488" s="250"/>
      <c r="H488" s="254">
        <v>4.8140000000000001</v>
      </c>
      <c r="I488" s="255"/>
      <c r="J488" s="250"/>
      <c r="K488" s="250"/>
      <c r="L488" s="256"/>
      <c r="M488" s="257"/>
      <c r="N488" s="258"/>
      <c r="O488" s="258"/>
      <c r="P488" s="258"/>
      <c r="Q488" s="258"/>
      <c r="R488" s="258"/>
      <c r="S488" s="258"/>
      <c r="T488" s="25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0" t="s">
        <v>154</v>
      </c>
      <c r="AU488" s="260" t="s">
        <v>91</v>
      </c>
      <c r="AV488" s="13" t="s">
        <v>91</v>
      </c>
      <c r="AW488" s="13" t="s">
        <v>36</v>
      </c>
      <c r="AX488" s="13" t="s">
        <v>82</v>
      </c>
      <c r="AY488" s="260" t="s">
        <v>146</v>
      </c>
    </row>
    <row r="489" s="13" customFormat="1">
      <c r="A489" s="13"/>
      <c r="B489" s="249"/>
      <c r="C489" s="250"/>
      <c r="D489" s="251" t="s">
        <v>154</v>
      </c>
      <c r="E489" s="252" t="s">
        <v>1</v>
      </c>
      <c r="F489" s="253" t="s">
        <v>1408</v>
      </c>
      <c r="G489" s="250"/>
      <c r="H489" s="254">
        <v>5.6159999999999997</v>
      </c>
      <c r="I489" s="255"/>
      <c r="J489" s="250"/>
      <c r="K489" s="250"/>
      <c r="L489" s="256"/>
      <c r="M489" s="257"/>
      <c r="N489" s="258"/>
      <c r="O489" s="258"/>
      <c r="P489" s="258"/>
      <c r="Q489" s="258"/>
      <c r="R489" s="258"/>
      <c r="S489" s="258"/>
      <c r="T489" s="25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0" t="s">
        <v>154</v>
      </c>
      <c r="AU489" s="260" t="s">
        <v>91</v>
      </c>
      <c r="AV489" s="13" t="s">
        <v>91</v>
      </c>
      <c r="AW489" s="13" t="s">
        <v>36</v>
      </c>
      <c r="AX489" s="13" t="s">
        <v>82</v>
      </c>
      <c r="AY489" s="260" t="s">
        <v>146</v>
      </c>
    </row>
    <row r="490" s="13" customFormat="1">
      <c r="A490" s="13"/>
      <c r="B490" s="249"/>
      <c r="C490" s="250"/>
      <c r="D490" s="251" t="s">
        <v>154</v>
      </c>
      <c r="E490" s="252" t="s">
        <v>1</v>
      </c>
      <c r="F490" s="253" t="s">
        <v>1409</v>
      </c>
      <c r="G490" s="250"/>
      <c r="H490" s="254">
        <v>12.795</v>
      </c>
      <c r="I490" s="255"/>
      <c r="J490" s="250"/>
      <c r="K490" s="250"/>
      <c r="L490" s="256"/>
      <c r="M490" s="257"/>
      <c r="N490" s="258"/>
      <c r="O490" s="258"/>
      <c r="P490" s="258"/>
      <c r="Q490" s="258"/>
      <c r="R490" s="258"/>
      <c r="S490" s="258"/>
      <c r="T490" s="25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0" t="s">
        <v>154</v>
      </c>
      <c r="AU490" s="260" t="s">
        <v>91</v>
      </c>
      <c r="AV490" s="13" t="s">
        <v>91</v>
      </c>
      <c r="AW490" s="13" t="s">
        <v>36</v>
      </c>
      <c r="AX490" s="13" t="s">
        <v>82</v>
      </c>
      <c r="AY490" s="260" t="s">
        <v>146</v>
      </c>
    </row>
    <row r="491" s="14" customFormat="1">
      <c r="A491" s="14"/>
      <c r="B491" s="261"/>
      <c r="C491" s="262"/>
      <c r="D491" s="251" t="s">
        <v>154</v>
      </c>
      <c r="E491" s="263" t="s">
        <v>964</v>
      </c>
      <c r="F491" s="264" t="s">
        <v>157</v>
      </c>
      <c r="G491" s="262"/>
      <c r="H491" s="265">
        <v>64.278000000000006</v>
      </c>
      <c r="I491" s="266"/>
      <c r="J491" s="262"/>
      <c r="K491" s="262"/>
      <c r="L491" s="267"/>
      <c r="M491" s="268"/>
      <c r="N491" s="269"/>
      <c r="O491" s="269"/>
      <c r="P491" s="269"/>
      <c r="Q491" s="269"/>
      <c r="R491" s="269"/>
      <c r="S491" s="269"/>
      <c r="T491" s="27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1" t="s">
        <v>154</v>
      </c>
      <c r="AU491" s="271" t="s">
        <v>91</v>
      </c>
      <c r="AV491" s="14" t="s">
        <v>152</v>
      </c>
      <c r="AW491" s="14" t="s">
        <v>36</v>
      </c>
      <c r="AX491" s="14" t="s">
        <v>14</v>
      </c>
      <c r="AY491" s="271" t="s">
        <v>146</v>
      </c>
    </row>
    <row r="492" s="2" customFormat="1" ht="16.5" customHeight="1">
      <c r="A492" s="38"/>
      <c r="B492" s="39"/>
      <c r="C492" s="236" t="s">
        <v>665</v>
      </c>
      <c r="D492" s="236" t="s">
        <v>148</v>
      </c>
      <c r="E492" s="237" t="s">
        <v>1410</v>
      </c>
      <c r="F492" s="238" t="s">
        <v>1411</v>
      </c>
      <c r="G492" s="239" t="s">
        <v>112</v>
      </c>
      <c r="H492" s="240">
        <v>110.59999999999999</v>
      </c>
      <c r="I492" s="241"/>
      <c r="J492" s="242">
        <f>ROUND(I492*H492,2)</f>
        <v>0</v>
      </c>
      <c r="K492" s="238" t="s">
        <v>151</v>
      </c>
      <c r="L492" s="44"/>
      <c r="M492" s="243" t="s">
        <v>1</v>
      </c>
      <c r="N492" s="244" t="s">
        <v>47</v>
      </c>
      <c r="O492" s="91"/>
      <c r="P492" s="245">
        <f>O492*H492</f>
        <v>0</v>
      </c>
      <c r="Q492" s="245">
        <v>0.0040181399999999999</v>
      </c>
      <c r="R492" s="245">
        <f>Q492*H492</f>
        <v>0.44440628399999998</v>
      </c>
      <c r="S492" s="245">
        <v>0</v>
      </c>
      <c r="T492" s="246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47" t="s">
        <v>152</v>
      </c>
      <c r="AT492" s="247" t="s">
        <v>148</v>
      </c>
      <c r="AU492" s="247" t="s">
        <v>91</v>
      </c>
      <c r="AY492" s="17" t="s">
        <v>146</v>
      </c>
      <c r="BE492" s="248">
        <f>IF(N492="základní",J492,0)</f>
        <v>0</v>
      </c>
      <c r="BF492" s="248">
        <f>IF(N492="snížená",J492,0)</f>
        <v>0</v>
      </c>
      <c r="BG492" s="248">
        <f>IF(N492="zákl. přenesená",J492,0)</f>
        <v>0</v>
      </c>
      <c r="BH492" s="248">
        <f>IF(N492="sníž. přenesená",J492,0)</f>
        <v>0</v>
      </c>
      <c r="BI492" s="248">
        <f>IF(N492="nulová",J492,0)</f>
        <v>0</v>
      </c>
      <c r="BJ492" s="17" t="s">
        <v>14</v>
      </c>
      <c r="BK492" s="248">
        <f>ROUND(I492*H492,2)</f>
        <v>0</v>
      </c>
      <c r="BL492" s="17" t="s">
        <v>152</v>
      </c>
      <c r="BM492" s="247" t="s">
        <v>1412</v>
      </c>
    </row>
    <row r="493" s="13" customFormat="1">
      <c r="A493" s="13"/>
      <c r="B493" s="249"/>
      <c r="C493" s="250"/>
      <c r="D493" s="251" t="s">
        <v>154</v>
      </c>
      <c r="E493" s="252" t="s">
        <v>1</v>
      </c>
      <c r="F493" s="253" t="s">
        <v>1413</v>
      </c>
      <c r="G493" s="250"/>
      <c r="H493" s="254">
        <v>5.2000000000000002</v>
      </c>
      <c r="I493" s="255"/>
      <c r="J493" s="250"/>
      <c r="K493" s="250"/>
      <c r="L493" s="256"/>
      <c r="M493" s="257"/>
      <c r="N493" s="258"/>
      <c r="O493" s="258"/>
      <c r="P493" s="258"/>
      <c r="Q493" s="258"/>
      <c r="R493" s="258"/>
      <c r="S493" s="258"/>
      <c r="T493" s="25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0" t="s">
        <v>154</v>
      </c>
      <c r="AU493" s="260" t="s">
        <v>91</v>
      </c>
      <c r="AV493" s="13" t="s">
        <v>91</v>
      </c>
      <c r="AW493" s="13" t="s">
        <v>36</v>
      </c>
      <c r="AX493" s="13" t="s">
        <v>82</v>
      </c>
      <c r="AY493" s="260" t="s">
        <v>146</v>
      </c>
    </row>
    <row r="494" s="13" customFormat="1">
      <c r="A494" s="13"/>
      <c r="B494" s="249"/>
      <c r="C494" s="250"/>
      <c r="D494" s="251" t="s">
        <v>154</v>
      </c>
      <c r="E494" s="252" t="s">
        <v>1</v>
      </c>
      <c r="F494" s="253" t="s">
        <v>1414</v>
      </c>
      <c r="G494" s="250"/>
      <c r="H494" s="254">
        <v>5.2999999999999998</v>
      </c>
      <c r="I494" s="255"/>
      <c r="J494" s="250"/>
      <c r="K494" s="250"/>
      <c r="L494" s="256"/>
      <c r="M494" s="257"/>
      <c r="N494" s="258"/>
      <c r="O494" s="258"/>
      <c r="P494" s="258"/>
      <c r="Q494" s="258"/>
      <c r="R494" s="258"/>
      <c r="S494" s="258"/>
      <c r="T494" s="25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0" t="s">
        <v>154</v>
      </c>
      <c r="AU494" s="260" t="s">
        <v>91</v>
      </c>
      <c r="AV494" s="13" t="s">
        <v>91</v>
      </c>
      <c r="AW494" s="13" t="s">
        <v>36</v>
      </c>
      <c r="AX494" s="13" t="s">
        <v>82</v>
      </c>
      <c r="AY494" s="260" t="s">
        <v>146</v>
      </c>
    </row>
    <row r="495" s="13" customFormat="1">
      <c r="A495" s="13"/>
      <c r="B495" s="249"/>
      <c r="C495" s="250"/>
      <c r="D495" s="251" t="s">
        <v>154</v>
      </c>
      <c r="E495" s="252" t="s">
        <v>1</v>
      </c>
      <c r="F495" s="253" t="s">
        <v>1415</v>
      </c>
      <c r="G495" s="250"/>
      <c r="H495" s="254">
        <v>8.9000000000000004</v>
      </c>
      <c r="I495" s="255"/>
      <c r="J495" s="250"/>
      <c r="K495" s="250"/>
      <c r="L495" s="256"/>
      <c r="M495" s="257"/>
      <c r="N495" s="258"/>
      <c r="O495" s="258"/>
      <c r="P495" s="258"/>
      <c r="Q495" s="258"/>
      <c r="R495" s="258"/>
      <c r="S495" s="258"/>
      <c r="T495" s="25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0" t="s">
        <v>154</v>
      </c>
      <c r="AU495" s="260" t="s">
        <v>91</v>
      </c>
      <c r="AV495" s="13" t="s">
        <v>91</v>
      </c>
      <c r="AW495" s="13" t="s">
        <v>36</v>
      </c>
      <c r="AX495" s="13" t="s">
        <v>82</v>
      </c>
      <c r="AY495" s="260" t="s">
        <v>146</v>
      </c>
    </row>
    <row r="496" s="13" customFormat="1">
      <c r="A496" s="13"/>
      <c r="B496" s="249"/>
      <c r="C496" s="250"/>
      <c r="D496" s="251" t="s">
        <v>154</v>
      </c>
      <c r="E496" s="252" t="s">
        <v>1</v>
      </c>
      <c r="F496" s="253" t="s">
        <v>1416</v>
      </c>
      <c r="G496" s="250"/>
      <c r="H496" s="254">
        <v>6.4000000000000004</v>
      </c>
      <c r="I496" s="255"/>
      <c r="J496" s="250"/>
      <c r="K496" s="250"/>
      <c r="L496" s="256"/>
      <c r="M496" s="257"/>
      <c r="N496" s="258"/>
      <c r="O496" s="258"/>
      <c r="P496" s="258"/>
      <c r="Q496" s="258"/>
      <c r="R496" s="258"/>
      <c r="S496" s="258"/>
      <c r="T496" s="25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0" t="s">
        <v>154</v>
      </c>
      <c r="AU496" s="260" t="s">
        <v>91</v>
      </c>
      <c r="AV496" s="13" t="s">
        <v>91</v>
      </c>
      <c r="AW496" s="13" t="s">
        <v>36</v>
      </c>
      <c r="AX496" s="13" t="s">
        <v>82</v>
      </c>
      <c r="AY496" s="260" t="s">
        <v>146</v>
      </c>
    </row>
    <row r="497" s="13" customFormat="1">
      <c r="A497" s="13"/>
      <c r="B497" s="249"/>
      <c r="C497" s="250"/>
      <c r="D497" s="251" t="s">
        <v>154</v>
      </c>
      <c r="E497" s="252" t="s">
        <v>1</v>
      </c>
      <c r="F497" s="253" t="s">
        <v>1417</v>
      </c>
      <c r="G497" s="250"/>
      <c r="H497" s="254">
        <v>9.4000000000000004</v>
      </c>
      <c r="I497" s="255"/>
      <c r="J497" s="250"/>
      <c r="K497" s="250"/>
      <c r="L497" s="256"/>
      <c r="M497" s="257"/>
      <c r="N497" s="258"/>
      <c r="O497" s="258"/>
      <c r="P497" s="258"/>
      <c r="Q497" s="258"/>
      <c r="R497" s="258"/>
      <c r="S497" s="258"/>
      <c r="T497" s="25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0" t="s">
        <v>154</v>
      </c>
      <c r="AU497" s="260" t="s">
        <v>91</v>
      </c>
      <c r="AV497" s="13" t="s">
        <v>91</v>
      </c>
      <c r="AW497" s="13" t="s">
        <v>36</v>
      </c>
      <c r="AX497" s="13" t="s">
        <v>82</v>
      </c>
      <c r="AY497" s="260" t="s">
        <v>146</v>
      </c>
    </row>
    <row r="498" s="13" customFormat="1">
      <c r="A498" s="13"/>
      <c r="B498" s="249"/>
      <c r="C498" s="250"/>
      <c r="D498" s="251" t="s">
        <v>154</v>
      </c>
      <c r="E498" s="252" t="s">
        <v>1</v>
      </c>
      <c r="F498" s="253" t="s">
        <v>1418</v>
      </c>
      <c r="G498" s="250"/>
      <c r="H498" s="254">
        <v>9.4000000000000004</v>
      </c>
      <c r="I498" s="255"/>
      <c r="J498" s="250"/>
      <c r="K498" s="250"/>
      <c r="L498" s="256"/>
      <c r="M498" s="257"/>
      <c r="N498" s="258"/>
      <c r="O498" s="258"/>
      <c r="P498" s="258"/>
      <c r="Q498" s="258"/>
      <c r="R498" s="258"/>
      <c r="S498" s="258"/>
      <c r="T498" s="25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0" t="s">
        <v>154</v>
      </c>
      <c r="AU498" s="260" t="s">
        <v>91</v>
      </c>
      <c r="AV498" s="13" t="s">
        <v>91</v>
      </c>
      <c r="AW498" s="13" t="s">
        <v>36</v>
      </c>
      <c r="AX498" s="13" t="s">
        <v>82</v>
      </c>
      <c r="AY498" s="260" t="s">
        <v>146</v>
      </c>
    </row>
    <row r="499" s="13" customFormat="1">
      <c r="A499" s="13"/>
      <c r="B499" s="249"/>
      <c r="C499" s="250"/>
      <c r="D499" s="251" t="s">
        <v>154</v>
      </c>
      <c r="E499" s="252" t="s">
        <v>1</v>
      </c>
      <c r="F499" s="253" t="s">
        <v>1419</v>
      </c>
      <c r="G499" s="250"/>
      <c r="H499" s="254">
        <v>6.2999999999999998</v>
      </c>
      <c r="I499" s="255"/>
      <c r="J499" s="250"/>
      <c r="K499" s="250"/>
      <c r="L499" s="256"/>
      <c r="M499" s="257"/>
      <c r="N499" s="258"/>
      <c r="O499" s="258"/>
      <c r="P499" s="258"/>
      <c r="Q499" s="258"/>
      <c r="R499" s="258"/>
      <c r="S499" s="258"/>
      <c r="T499" s="259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0" t="s">
        <v>154</v>
      </c>
      <c r="AU499" s="260" t="s">
        <v>91</v>
      </c>
      <c r="AV499" s="13" t="s">
        <v>91</v>
      </c>
      <c r="AW499" s="13" t="s">
        <v>36</v>
      </c>
      <c r="AX499" s="13" t="s">
        <v>82</v>
      </c>
      <c r="AY499" s="260" t="s">
        <v>146</v>
      </c>
    </row>
    <row r="500" s="13" customFormat="1">
      <c r="A500" s="13"/>
      <c r="B500" s="249"/>
      <c r="C500" s="250"/>
      <c r="D500" s="251" t="s">
        <v>154</v>
      </c>
      <c r="E500" s="252" t="s">
        <v>1</v>
      </c>
      <c r="F500" s="253" t="s">
        <v>1420</v>
      </c>
      <c r="G500" s="250"/>
      <c r="H500" s="254">
        <v>5.0999999999999996</v>
      </c>
      <c r="I500" s="255"/>
      <c r="J500" s="250"/>
      <c r="K500" s="250"/>
      <c r="L500" s="256"/>
      <c r="M500" s="257"/>
      <c r="N500" s="258"/>
      <c r="O500" s="258"/>
      <c r="P500" s="258"/>
      <c r="Q500" s="258"/>
      <c r="R500" s="258"/>
      <c r="S500" s="258"/>
      <c r="T500" s="25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0" t="s">
        <v>154</v>
      </c>
      <c r="AU500" s="260" t="s">
        <v>91</v>
      </c>
      <c r="AV500" s="13" t="s">
        <v>91</v>
      </c>
      <c r="AW500" s="13" t="s">
        <v>36</v>
      </c>
      <c r="AX500" s="13" t="s">
        <v>82</v>
      </c>
      <c r="AY500" s="260" t="s">
        <v>146</v>
      </c>
    </row>
    <row r="501" s="13" customFormat="1">
      <c r="A501" s="13"/>
      <c r="B501" s="249"/>
      <c r="C501" s="250"/>
      <c r="D501" s="251" t="s">
        <v>154</v>
      </c>
      <c r="E501" s="252" t="s">
        <v>1</v>
      </c>
      <c r="F501" s="253" t="s">
        <v>1421</v>
      </c>
      <c r="G501" s="250"/>
      <c r="H501" s="254">
        <v>5.4000000000000004</v>
      </c>
      <c r="I501" s="255"/>
      <c r="J501" s="250"/>
      <c r="K501" s="250"/>
      <c r="L501" s="256"/>
      <c r="M501" s="257"/>
      <c r="N501" s="258"/>
      <c r="O501" s="258"/>
      <c r="P501" s="258"/>
      <c r="Q501" s="258"/>
      <c r="R501" s="258"/>
      <c r="S501" s="258"/>
      <c r="T501" s="25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0" t="s">
        <v>154</v>
      </c>
      <c r="AU501" s="260" t="s">
        <v>91</v>
      </c>
      <c r="AV501" s="13" t="s">
        <v>91</v>
      </c>
      <c r="AW501" s="13" t="s">
        <v>36</v>
      </c>
      <c r="AX501" s="13" t="s">
        <v>82</v>
      </c>
      <c r="AY501" s="260" t="s">
        <v>146</v>
      </c>
    </row>
    <row r="502" s="13" customFormat="1">
      <c r="A502" s="13"/>
      <c r="B502" s="249"/>
      <c r="C502" s="250"/>
      <c r="D502" s="251" t="s">
        <v>154</v>
      </c>
      <c r="E502" s="252" t="s">
        <v>1</v>
      </c>
      <c r="F502" s="253" t="s">
        <v>1422</v>
      </c>
      <c r="G502" s="250"/>
      <c r="H502" s="254">
        <v>7.2000000000000002</v>
      </c>
      <c r="I502" s="255"/>
      <c r="J502" s="250"/>
      <c r="K502" s="250"/>
      <c r="L502" s="256"/>
      <c r="M502" s="257"/>
      <c r="N502" s="258"/>
      <c r="O502" s="258"/>
      <c r="P502" s="258"/>
      <c r="Q502" s="258"/>
      <c r="R502" s="258"/>
      <c r="S502" s="258"/>
      <c r="T502" s="25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0" t="s">
        <v>154</v>
      </c>
      <c r="AU502" s="260" t="s">
        <v>91</v>
      </c>
      <c r="AV502" s="13" t="s">
        <v>91</v>
      </c>
      <c r="AW502" s="13" t="s">
        <v>36</v>
      </c>
      <c r="AX502" s="13" t="s">
        <v>82</v>
      </c>
      <c r="AY502" s="260" t="s">
        <v>146</v>
      </c>
    </row>
    <row r="503" s="13" customFormat="1">
      <c r="A503" s="13"/>
      <c r="B503" s="249"/>
      <c r="C503" s="250"/>
      <c r="D503" s="251" t="s">
        <v>154</v>
      </c>
      <c r="E503" s="252" t="s">
        <v>1</v>
      </c>
      <c r="F503" s="253" t="s">
        <v>1423</v>
      </c>
      <c r="G503" s="250"/>
      <c r="H503" s="254">
        <v>8.4000000000000004</v>
      </c>
      <c r="I503" s="255"/>
      <c r="J503" s="250"/>
      <c r="K503" s="250"/>
      <c r="L503" s="256"/>
      <c r="M503" s="257"/>
      <c r="N503" s="258"/>
      <c r="O503" s="258"/>
      <c r="P503" s="258"/>
      <c r="Q503" s="258"/>
      <c r="R503" s="258"/>
      <c r="S503" s="258"/>
      <c r="T503" s="25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0" t="s">
        <v>154</v>
      </c>
      <c r="AU503" s="260" t="s">
        <v>91</v>
      </c>
      <c r="AV503" s="13" t="s">
        <v>91</v>
      </c>
      <c r="AW503" s="13" t="s">
        <v>36</v>
      </c>
      <c r="AX503" s="13" t="s">
        <v>82</v>
      </c>
      <c r="AY503" s="260" t="s">
        <v>146</v>
      </c>
    </row>
    <row r="504" s="13" customFormat="1">
      <c r="A504" s="13"/>
      <c r="B504" s="249"/>
      <c r="C504" s="250"/>
      <c r="D504" s="251" t="s">
        <v>154</v>
      </c>
      <c r="E504" s="252" t="s">
        <v>1</v>
      </c>
      <c r="F504" s="253" t="s">
        <v>1424</v>
      </c>
      <c r="G504" s="250"/>
      <c r="H504" s="254">
        <v>10.5</v>
      </c>
      <c r="I504" s="255"/>
      <c r="J504" s="250"/>
      <c r="K504" s="250"/>
      <c r="L504" s="256"/>
      <c r="M504" s="257"/>
      <c r="N504" s="258"/>
      <c r="O504" s="258"/>
      <c r="P504" s="258"/>
      <c r="Q504" s="258"/>
      <c r="R504" s="258"/>
      <c r="S504" s="258"/>
      <c r="T504" s="25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0" t="s">
        <v>154</v>
      </c>
      <c r="AU504" s="260" t="s">
        <v>91</v>
      </c>
      <c r="AV504" s="13" t="s">
        <v>91</v>
      </c>
      <c r="AW504" s="13" t="s">
        <v>36</v>
      </c>
      <c r="AX504" s="13" t="s">
        <v>82</v>
      </c>
      <c r="AY504" s="260" t="s">
        <v>146</v>
      </c>
    </row>
    <row r="505" s="13" customFormat="1">
      <c r="A505" s="13"/>
      <c r="B505" s="249"/>
      <c r="C505" s="250"/>
      <c r="D505" s="251" t="s">
        <v>154</v>
      </c>
      <c r="E505" s="252" t="s">
        <v>1</v>
      </c>
      <c r="F505" s="253" t="s">
        <v>1425</v>
      </c>
      <c r="G505" s="250"/>
      <c r="H505" s="254">
        <v>23.100000000000001</v>
      </c>
      <c r="I505" s="255"/>
      <c r="J505" s="250"/>
      <c r="K505" s="250"/>
      <c r="L505" s="256"/>
      <c r="M505" s="257"/>
      <c r="N505" s="258"/>
      <c r="O505" s="258"/>
      <c r="P505" s="258"/>
      <c r="Q505" s="258"/>
      <c r="R505" s="258"/>
      <c r="S505" s="258"/>
      <c r="T505" s="25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0" t="s">
        <v>154</v>
      </c>
      <c r="AU505" s="260" t="s">
        <v>91</v>
      </c>
      <c r="AV505" s="13" t="s">
        <v>91</v>
      </c>
      <c r="AW505" s="13" t="s">
        <v>36</v>
      </c>
      <c r="AX505" s="13" t="s">
        <v>82</v>
      </c>
      <c r="AY505" s="260" t="s">
        <v>146</v>
      </c>
    </row>
    <row r="506" s="14" customFormat="1">
      <c r="A506" s="14"/>
      <c r="B506" s="261"/>
      <c r="C506" s="262"/>
      <c r="D506" s="251" t="s">
        <v>154</v>
      </c>
      <c r="E506" s="263" t="s">
        <v>1426</v>
      </c>
      <c r="F506" s="264" t="s">
        <v>157</v>
      </c>
      <c r="G506" s="262"/>
      <c r="H506" s="265">
        <v>110.59999999999999</v>
      </c>
      <c r="I506" s="266"/>
      <c r="J506" s="262"/>
      <c r="K506" s="262"/>
      <c r="L506" s="267"/>
      <c r="M506" s="268"/>
      <c r="N506" s="269"/>
      <c r="O506" s="269"/>
      <c r="P506" s="269"/>
      <c r="Q506" s="269"/>
      <c r="R506" s="269"/>
      <c r="S506" s="269"/>
      <c r="T506" s="27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1" t="s">
        <v>154</v>
      </c>
      <c r="AU506" s="271" t="s">
        <v>91</v>
      </c>
      <c r="AV506" s="14" t="s">
        <v>152</v>
      </c>
      <c r="AW506" s="14" t="s">
        <v>36</v>
      </c>
      <c r="AX506" s="14" t="s">
        <v>14</v>
      </c>
      <c r="AY506" s="271" t="s">
        <v>146</v>
      </c>
    </row>
    <row r="507" s="2" customFormat="1" ht="16.5" customHeight="1">
      <c r="A507" s="38"/>
      <c r="B507" s="39"/>
      <c r="C507" s="236" t="s">
        <v>670</v>
      </c>
      <c r="D507" s="236" t="s">
        <v>148</v>
      </c>
      <c r="E507" s="237" t="s">
        <v>1427</v>
      </c>
      <c r="F507" s="238" t="s">
        <v>1428</v>
      </c>
      <c r="G507" s="239" t="s">
        <v>251</v>
      </c>
      <c r="H507" s="240">
        <v>87.5</v>
      </c>
      <c r="I507" s="241"/>
      <c r="J507" s="242">
        <f>ROUND(I507*H507,2)</f>
        <v>0</v>
      </c>
      <c r="K507" s="238" t="s">
        <v>151</v>
      </c>
      <c r="L507" s="44"/>
      <c r="M507" s="243" t="s">
        <v>1</v>
      </c>
      <c r="N507" s="244" t="s">
        <v>47</v>
      </c>
      <c r="O507" s="91"/>
      <c r="P507" s="245">
        <f>O507*H507</f>
        <v>0</v>
      </c>
      <c r="Q507" s="245">
        <v>0.000126</v>
      </c>
      <c r="R507" s="245">
        <f>Q507*H507</f>
        <v>0.011025</v>
      </c>
      <c r="S507" s="245">
        <v>0</v>
      </c>
      <c r="T507" s="246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47" t="s">
        <v>152</v>
      </c>
      <c r="AT507" s="247" t="s">
        <v>148</v>
      </c>
      <c r="AU507" s="247" t="s">
        <v>91</v>
      </c>
      <c r="AY507" s="17" t="s">
        <v>146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17" t="s">
        <v>14</v>
      </c>
      <c r="BK507" s="248">
        <f>ROUND(I507*H507,2)</f>
        <v>0</v>
      </c>
      <c r="BL507" s="17" t="s">
        <v>152</v>
      </c>
      <c r="BM507" s="247" t="s">
        <v>1429</v>
      </c>
    </row>
    <row r="508" s="13" customFormat="1">
      <c r="A508" s="13"/>
      <c r="B508" s="249"/>
      <c r="C508" s="250"/>
      <c r="D508" s="251" t="s">
        <v>154</v>
      </c>
      <c r="E508" s="252" t="s">
        <v>1</v>
      </c>
      <c r="F508" s="253" t="s">
        <v>1430</v>
      </c>
      <c r="G508" s="250"/>
      <c r="H508" s="254">
        <v>5.2000000000000002</v>
      </c>
      <c r="I508" s="255"/>
      <c r="J508" s="250"/>
      <c r="K508" s="250"/>
      <c r="L508" s="256"/>
      <c r="M508" s="257"/>
      <c r="N508" s="258"/>
      <c r="O508" s="258"/>
      <c r="P508" s="258"/>
      <c r="Q508" s="258"/>
      <c r="R508" s="258"/>
      <c r="S508" s="258"/>
      <c r="T508" s="25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0" t="s">
        <v>154</v>
      </c>
      <c r="AU508" s="260" t="s">
        <v>91</v>
      </c>
      <c r="AV508" s="13" t="s">
        <v>91</v>
      </c>
      <c r="AW508" s="13" t="s">
        <v>36</v>
      </c>
      <c r="AX508" s="13" t="s">
        <v>82</v>
      </c>
      <c r="AY508" s="260" t="s">
        <v>146</v>
      </c>
    </row>
    <row r="509" s="13" customFormat="1">
      <c r="A509" s="13"/>
      <c r="B509" s="249"/>
      <c r="C509" s="250"/>
      <c r="D509" s="251" t="s">
        <v>154</v>
      </c>
      <c r="E509" s="252" t="s">
        <v>1</v>
      </c>
      <c r="F509" s="253" t="s">
        <v>1431</v>
      </c>
      <c r="G509" s="250"/>
      <c r="H509" s="254">
        <v>5.2999999999999998</v>
      </c>
      <c r="I509" s="255"/>
      <c r="J509" s="250"/>
      <c r="K509" s="250"/>
      <c r="L509" s="256"/>
      <c r="M509" s="257"/>
      <c r="N509" s="258"/>
      <c r="O509" s="258"/>
      <c r="P509" s="258"/>
      <c r="Q509" s="258"/>
      <c r="R509" s="258"/>
      <c r="S509" s="258"/>
      <c r="T509" s="25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0" t="s">
        <v>154</v>
      </c>
      <c r="AU509" s="260" t="s">
        <v>91</v>
      </c>
      <c r="AV509" s="13" t="s">
        <v>91</v>
      </c>
      <c r="AW509" s="13" t="s">
        <v>36</v>
      </c>
      <c r="AX509" s="13" t="s">
        <v>82</v>
      </c>
      <c r="AY509" s="260" t="s">
        <v>146</v>
      </c>
    </row>
    <row r="510" s="13" customFormat="1">
      <c r="A510" s="13"/>
      <c r="B510" s="249"/>
      <c r="C510" s="250"/>
      <c r="D510" s="251" t="s">
        <v>154</v>
      </c>
      <c r="E510" s="252" t="s">
        <v>1</v>
      </c>
      <c r="F510" s="253" t="s">
        <v>1432</v>
      </c>
      <c r="G510" s="250"/>
      <c r="H510" s="254">
        <v>8.9000000000000004</v>
      </c>
      <c r="I510" s="255"/>
      <c r="J510" s="250"/>
      <c r="K510" s="250"/>
      <c r="L510" s="256"/>
      <c r="M510" s="257"/>
      <c r="N510" s="258"/>
      <c r="O510" s="258"/>
      <c r="P510" s="258"/>
      <c r="Q510" s="258"/>
      <c r="R510" s="258"/>
      <c r="S510" s="258"/>
      <c r="T510" s="25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0" t="s">
        <v>154</v>
      </c>
      <c r="AU510" s="260" t="s">
        <v>91</v>
      </c>
      <c r="AV510" s="13" t="s">
        <v>91</v>
      </c>
      <c r="AW510" s="13" t="s">
        <v>36</v>
      </c>
      <c r="AX510" s="13" t="s">
        <v>82</v>
      </c>
      <c r="AY510" s="260" t="s">
        <v>146</v>
      </c>
    </row>
    <row r="511" s="13" customFormat="1">
      <c r="A511" s="13"/>
      <c r="B511" s="249"/>
      <c r="C511" s="250"/>
      <c r="D511" s="251" t="s">
        <v>154</v>
      </c>
      <c r="E511" s="252" t="s">
        <v>1</v>
      </c>
      <c r="F511" s="253" t="s">
        <v>1433</v>
      </c>
      <c r="G511" s="250"/>
      <c r="H511" s="254">
        <v>6.4000000000000004</v>
      </c>
      <c r="I511" s="255"/>
      <c r="J511" s="250"/>
      <c r="K511" s="250"/>
      <c r="L511" s="256"/>
      <c r="M511" s="257"/>
      <c r="N511" s="258"/>
      <c r="O511" s="258"/>
      <c r="P511" s="258"/>
      <c r="Q511" s="258"/>
      <c r="R511" s="258"/>
      <c r="S511" s="258"/>
      <c r="T511" s="25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0" t="s">
        <v>154</v>
      </c>
      <c r="AU511" s="260" t="s">
        <v>91</v>
      </c>
      <c r="AV511" s="13" t="s">
        <v>91</v>
      </c>
      <c r="AW511" s="13" t="s">
        <v>36</v>
      </c>
      <c r="AX511" s="13" t="s">
        <v>82</v>
      </c>
      <c r="AY511" s="260" t="s">
        <v>146</v>
      </c>
    </row>
    <row r="512" s="13" customFormat="1">
      <c r="A512" s="13"/>
      <c r="B512" s="249"/>
      <c r="C512" s="250"/>
      <c r="D512" s="251" t="s">
        <v>154</v>
      </c>
      <c r="E512" s="252" t="s">
        <v>1</v>
      </c>
      <c r="F512" s="253" t="s">
        <v>1434</v>
      </c>
      <c r="G512" s="250"/>
      <c r="H512" s="254">
        <v>9.4000000000000004</v>
      </c>
      <c r="I512" s="255"/>
      <c r="J512" s="250"/>
      <c r="K512" s="250"/>
      <c r="L512" s="256"/>
      <c r="M512" s="257"/>
      <c r="N512" s="258"/>
      <c r="O512" s="258"/>
      <c r="P512" s="258"/>
      <c r="Q512" s="258"/>
      <c r="R512" s="258"/>
      <c r="S512" s="258"/>
      <c r="T512" s="259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0" t="s">
        <v>154</v>
      </c>
      <c r="AU512" s="260" t="s">
        <v>91</v>
      </c>
      <c r="AV512" s="13" t="s">
        <v>91</v>
      </c>
      <c r="AW512" s="13" t="s">
        <v>36</v>
      </c>
      <c r="AX512" s="13" t="s">
        <v>82</v>
      </c>
      <c r="AY512" s="260" t="s">
        <v>146</v>
      </c>
    </row>
    <row r="513" s="13" customFormat="1">
      <c r="A513" s="13"/>
      <c r="B513" s="249"/>
      <c r="C513" s="250"/>
      <c r="D513" s="251" t="s">
        <v>154</v>
      </c>
      <c r="E513" s="252" t="s">
        <v>1</v>
      </c>
      <c r="F513" s="253" t="s">
        <v>1435</v>
      </c>
      <c r="G513" s="250"/>
      <c r="H513" s="254">
        <v>9.4000000000000004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0" t="s">
        <v>154</v>
      </c>
      <c r="AU513" s="260" t="s">
        <v>91</v>
      </c>
      <c r="AV513" s="13" t="s">
        <v>91</v>
      </c>
      <c r="AW513" s="13" t="s">
        <v>36</v>
      </c>
      <c r="AX513" s="13" t="s">
        <v>82</v>
      </c>
      <c r="AY513" s="260" t="s">
        <v>146</v>
      </c>
    </row>
    <row r="514" s="13" customFormat="1">
      <c r="A514" s="13"/>
      <c r="B514" s="249"/>
      <c r="C514" s="250"/>
      <c r="D514" s="251" t="s">
        <v>154</v>
      </c>
      <c r="E514" s="252" t="s">
        <v>1</v>
      </c>
      <c r="F514" s="253" t="s">
        <v>1436</v>
      </c>
      <c r="G514" s="250"/>
      <c r="H514" s="254">
        <v>6.2999999999999998</v>
      </c>
      <c r="I514" s="255"/>
      <c r="J514" s="250"/>
      <c r="K514" s="250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154</v>
      </c>
      <c r="AU514" s="260" t="s">
        <v>91</v>
      </c>
      <c r="AV514" s="13" t="s">
        <v>91</v>
      </c>
      <c r="AW514" s="13" t="s">
        <v>36</v>
      </c>
      <c r="AX514" s="13" t="s">
        <v>82</v>
      </c>
      <c r="AY514" s="260" t="s">
        <v>146</v>
      </c>
    </row>
    <row r="515" s="13" customFormat="1">
      <c r="A515" s="13"/>
      <c r="B515" s="249"/>
      <c r="C515" s="250"/>
      <c r="D515" s="251" t="s">
        <v>154</v>
      </c>
      <c r="E515" s="252" t="s">
        <v>1</v>
      </c>
      <c r="F515" s="253" t="s">
        <v>1437</v>
      </c>
      <c r="G515" s="250"/>
      <c r="H515" s="254">
        <v>5.0999999999999996</v>
      </c>
      <c r="I515" s="255"/>
      <c r="J515" s="250"/>
      <c r="K515" s="250"/>
      <c r="L515" s="256"/>
      <c r="M515" s="257"/>
      <c r="N515" s="258"/>
      <c r="O515" s="258"/>
      <c r="P515" s="258"/>
      <c r="Q515" s="258"/>
      <c r="R515" s="258"/>
      <c r="S515" s="258"/>
      <c r="T515" s="25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0" t="s">
        <v>154</v>
      </c>
      <c r="AU515" s="260" t="s">
        <v>91</v>
      </c>
      <c r="AV515" s="13" t="s">
        <v>91</v>
      </c>
      <c r="AW515" s="13" t="s">
        <v>36</v>
      </c>
      <c r="AX515" s="13" t="s">
        <v>82</v>
      </c>
      <c r="AY515" s="260" t="s">
        <v>146</v>
      </c>
    </row>
    <row r="516" s="13" customFormat="1">
      <c r="A516" s="13"/>
      <c r="B516" s="249"/>
      <c r="C516" s="250"/>
      <c r="D516" s="251" t="s">
        <v>154</v>
      </c>
      <c r="E516" s="252" t="s">
        <v>1</v>
      </c>
      <c r="F516" s="253" t="s">
        <v>1438</v>
      </c>
      <c r="G516" s="250"/>
      <c r="H516" s="254">
        <v>5.4000000000000004</v>
      </c>
      <c r="I516" s="255"/>
      <c r="J516" s="250"/>
      <c r="K516" s="250"/>
      <c r="L516" s="256"/>
      <c r="M516" s="257"/>
      <c r="N516" s="258"/>
      <c r="O516" s="258"/>
      <c r="P516" s="258"/>
      <c r="Q516" s="258"/>
      <c r="R516" s="258"/>
      <c r="S516" s="258"/>
      <c r="T516" s="259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0" t="s">
        <v>154</v>
      </c>
      <c r="AU516" s="260" t="s">
        <v>91</v>
      </c>
      <c r="AV516" s="13" t="s">
        <v>91</v>
      </c>
      <c r="AW516" s="13" t="s">
        <v>36</v>
      </c>
      <c r="AX516" s="13" t="s">
        <v>82</v>
      </c>
      <c r="AY516" s="260" t="s">
        <v>146</v>
      </c>
    </row>
    <row r="517" s="13" customFormat="1">
      <c r="A517" s="13"/>
      <c r="B517" s="249"/>
      <c r="C517" s="250"/>
      <c r="D517" s="251" t="s">
        <v>154</v>
      </c>
      <c r="E517" s="252" t="s">
        <v>1</v>
      </c>
      <c r="F517" s="253" t="s">
        <v>1439</v>
      </c>
      <c r="G517" s="250"/>
      <c r="H517" s="254">
        <v>7.2000000000000002</v>
      </c>
      <c r="I517" s="255"/>
      <c r="J517" s="250"/>
      <c r="K517" s="250"/>
      <c r="L517" s="256"/>
      <c r="M517" s="257"/>
      <c r="N517" s="258"/>
      <c r="O517" s="258"/>
      <c r="P517" s="258"/>
      <c r="Q517" s="258"/>
      <c r="R517" s="258"/>
      <c r="S517" s="258"/>
      <c r="T517" s="259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0" t="s">
        <v>154</v>
      </c>
      <c r="AU517" s="260" t="s">
        <v>91</v>
      </c>
      <c r="AV517" s="13" t="s">
        <v>91</v>
      </c>
      <c r="AW517" s="13" t="s">
        <v>36</v>
      </c>
      <c r="AX517" s="13" t="s">
        <v>82</v>
      </c>
      <c r="AY517" s="260" t="s">
        <v>146</v>
      </c>
    </row>
    <row r="518" s="13" customFormat="1">
      <c r="A518" s="13"/>
      <c r="B518" s="249"/>
      <c r="C518" s="250"/>
      <c r="D518" s="251" t="s">
        <v>154</v>
      </c>
      <c r="E518" s="252" t="s">
        <v>1</v>
      </c>
      <c r="F518" s="253" t="s">
        <v>1440</v>
      </c>
      <c r="G518" s="250"/>
      <c r="H518" s="254">
        <v>8.4000000000000004</v>
      </c>
      <c r="I518" s="255"/>
      <c r="J518" s="250"/>
      <c r="K518" s="250"/>
      <c r="L518" s="256"/>
      <c r="M518" s="257"/>
      <c r="N518" s="258"/>
      <c r="O518" s="258"/>
      <c r="P518" s="258"/>
      <c r="Q518" s="258"/>
      <c r="R518" s="258"/>
      <c r="S518" s="258"/>
      <c r="T518" s="25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0" t="s">
        <v>154</v>
      </c>
      <c r="AU518" s="260" t="s">
        <v>91</v>
      </c>
      <c r="AV518" s="13" t="s">
        <v>91</v>
      </c>
      <c r="AW518" s="13" t="s">
        <v>36</v>
      </c>
      <c r="AX518" s="13" t="s">
        <v>82</v>
      </c>
      <c r="AY518" s="260" t="s">
        <v>146</v>
      </c>
    </row>
    <row r="519" s="13" customFormat="1">
      <c r="A519" s="13"/>
      <c r="B519" s="249"/>
      <c r="C519" s="250"/>
      <c r="D519" s="251" t="s">
        <v>154</v>
      </c>
      <c r="E519" s="252" t="s">
        <v>1</v>
      </c>
      <c r="F519" s="253" t="s">
        <v>1310</v>
      </c>
      <c r="G519" s="250"/>
      <c r="H519" s="254">
        <v>10.5</v>
      </c>
      <c r="I519" s="255"/>
      <c r="J519" s="250"/>
      <c r="K519" s="250"/>
      <c r="L519" s="256"/>
      <c r="M519" s="257"/>
      <c r="N519" s="258"/>
      <c r="O519" s="258"/>
      <c r="P519" s="258"/>
      <c r="Q519" s="258"/>
      <c r="R519" s="258"/>
      <c r="S519" s="258"/>
      <c r="T519" s="25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0" t="s">
        <v>154</v>
      </c>
      <c r="AU519" s="260" t="s">
        <v>91</v>
      </c>
      <c r="AV519" s="13" t="s">
        <v>91</v>
      </c>
      <c r="AW519" s="13" t="s">
        <v>36</v>
      </c>
      <c r="AX519" s="13" t="s">
        <v>82</v>
      </c>
      <c r="AY519" s="260" t="s">
        <v>146</v>
      </c>
    </row>
    <row r="520" s="14" customFormat="1">
      <c r="A520" s="14"/>
      <c r="B520" s="261"/>
      <c r="C520" s="262"/>
      <c r="D520" s="251" t="s">
        <v>154</v>
      </c>
      <c r="E520" s="263" t="s">
        <v>918</v>
      </c>
      <c r="F520" s="264" t="s">
        <v>157</v>
      </c>
      <c r="G520" s="262"/>
      <c r="H520" s="265">
        <v>87.5</v>
      </c>
      <c r="I520" s="266"/>
      <c r="J520" s="262"/>
      <c r="K520" s="262"/>
      <c r="L520" s="267"/>
      <c r="M520" s="268"/>
      <c r="N520" s="269"/>
      <c r="O520" s="269"/>
      <c r="P520" s="269"/>
      <c r="Q520" s="269"/>
      <c r="R520" s="269"/>
      <c r="S520" s="269"/>
      <c r="T520" s="27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1" t="s">
        <v>154</v>
      </c>
      <c r="AU520" s="271" t="s">
        <v>91</v>
      </c>
      <c r="AV520" s="14" t="s">
        <v>152</v>
      </c>
      <c r="AW520" s="14" t="s">
        <v>36</v>
      </c>
      <c r="AX520" s="14" t="s">
        <v>14</v>
      </c>
      <c r="AY520" s="271" t="s">
        <v>146</v>
      </c>
    </row>
    <row r="521" s="12" customFormat="1" ht="22.8" customHeight="1">
      <c r="A521" s="12"/>
      <c r="B521" s="220"/>
      <c r="C521" s="221"/>
      <c r="D521" s="222" t="s">
        <v>81</v>
      </c>
      <c r="E521" s="234" t="s">
        <v>190</v>
      </c>
      <c r="F521" s="234" t="s">
        <v>196</v>
      </c>
      <c r="G521" s="221"/>
      <c r="H521" s="221"/>
      <c r="I521" s="224"/>
      <c r="J521" s="235">
        <f>BK521</f>
        <v>0</v>
      </c>
      <c r="K521" s="221"/>
      <c r="L521" s="226"/>
      <c r="M521" s="227"/>
      <c r="N521" s="228"/>
      <c r="O521" s="228"/>
      <c r="P521" s="229">
        <f>SUM(P522:P528)</f>
        <v>0</v>
      </c>
      <c r="Q521" s="228"/>
      <c r="R521" s="229">
        <f>SUM(R522:R528)</f>
        <v>0</v>
      </c>
      <c r="S521" s="228"/>
      <c r="T521" s="230">
        <f>SUM(T522:T528)</f>
        <v>2.6265000000000001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31" t="s">
        <v>14</v>
      </c>
      <c r="AT521" s="232" t="s">
        <v>81</v>
      </c>
      <c r="AU521" s="232" t="s">
        <v>14</v>
      </c>
      <c r="AY521" s="231" t="s">
        <v>146</v>
      </c>
      <c r="BK521" s="233">
        <f>SUM(BK522:BK528)</f>
        <v>0</v>
      </c>
    </row>
    <row r="522" s="2" customFormat="1" ht="16.5" customHeight="1">
      <c r="A522" s="38"/>
      <c r="B522" s="39"/>
      <c r="C522" s="236" t="s">
        <v>675</v>
      </c>
      <c r="D522" s="236" t="s">
        <v>148</v>
      </c>
      <c r="E522" s="237" t="s">
        <v>1441</v>
      </c>
      <c r="F522" s="238" t="s">
        <v>1442</v>
      </c>
      <c r="G522" s="239" t="s">
        <v>251</v>
      </c>
      <c r="H522" s="240">
        <v>10.5</v>
      </c>
      <c r="I522" s="241"/>
      <c r="J522" s="242">
        <f>ROUND(I522*H522,2)</f>
        <v>0</v>
      </c>
      <c r="K522" s="238" t="s">
        <v>151</v>
      </c>
      <c r="L522" s="44"/>
      <c r="M522" s="243" t="s">
        <v>1</v>
      </c>
      <c r="N522" s="244" t="s">
        <v>47</v>
      </c>
      <c r="O522" s="91"/>
      <c r="P522" s="245">
        <f>O522*H522</f>
        <v>0</v>
      </c>
      <c r="Q522" s="245">
        <v>0</v>
      </c>
      <c r="R522" s="245">
        <f>Q522*H522</f>
        <v>0</v>
      </c>
      <c r="S522" s="245">
        <v>0.092999999999999999</v>
      </c>
      <c r="T522" s="246">
        <f>S522*H522</f>
        <v>0.97650000000000003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47" t="s">
        <v>152</v>
      </c>
      <c r="AT522" s="247" t="s">
        <v>148</v>
      </c>
      <c r="AU522" s="247" t="s">
        <v>91</v>
      </c>
      <c r="AY522" s="17" t="s">
        <v>146</v>
      </c>
      <c r="BE522" s="248">
        <f>IF(N522="základní",J522,0)</f>
        <v>0</v>
      </c>
      <c r="BF522" s="248">
        <f>IF(N522="snížená",J522,0)</f>
        <v>0</v>
      </c>
      <c r="BG522" s="248">
        <f>IF(N522="zákl. přenesená",J522,0)</f>
        <v>0</v>
      </c>
      <c r="BH522" s="248">
        <f>IF(N522="sníž. přenesená",J522,0)</f>
        <v>0</v>
      </c>
      <c r="BI522" s="248">
        <f>IF(N522="nulová",J522,0)</f>
        <v>0</v>
      </c>
      <c r="BJ522" s="17" t="s">
        <v>14</v>
      </c>
      <c r="BK522" s="248">
        <f>ROUND(I522*H522,2)</f>
        <v>0</v>
      </c>
      <c r="BL522" s="17" t="s">
        <v>152</v>
      </c>
      <c r="BM522" s="247" t="s">
        <v>1443</v>
      </c>
    </row>
    <row r="523" s="13" customFormat="1">
      <c r="A523" s="13"/>
      <c r="B523" s="249"/>
      <c r="C523" s="250"/>
      <c r="D523" s="251" t="s">
        <v>154</v>
      </c>
      <c r="E523" s="252" t="s">
        <v>1</v>
      </c>
      <c r="F523" s="253" t="s">
        <v>1310</v>
      </c>
      <c r="G523" s="250"/>
      <c r="H523" s="254">
        <v>10.5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154</v>
      </c>
      <c r="AU523" s="260" t="s">
        <v>91</v>
      </c>
      <c r="AV523" s="13" t="s">
        <v>91</v>
      </c>
      <c r="AW523" s="13" t="s">
        <v>36</v>
      </c>
      <c r="AX523" s="13" t="s">
        <v>82</v>
      </c>
      <c r="AY523" s="260" t="s">
        <v>146</v>
      </c>
    </row>
    <row r="524" s="14" customFormat="1">
      <c r="A524" s="14"/>
      <c r="B524" s="261"/>
      <c r="C524" s="262"/>
      <c r="D524" s="251" t="s">
        <v>154</v>
      </c>
      <c r="E524" s="263" t="s">
        <v>1</v>
      </c>
      <c r="F524" s="264" t="s">
        <v>157</v>
      </c>
      <c r="G524" s="262"/>
      <c r="H524" s="265">
        <v>10.5</v>
      </c>
      <c r="I524" s="266"/>
      <c r="J524" s="262"/>
      <c r="K524" s="262"/>
      <c r="L524" s="267"/>
      <c r="M524" s="268"/>
      <c r="N524" s="269"/>
      <c r="O524" s="269"/>
      <c r="P524" s="269"/>
      <c r="Q524" s="269"/>
      <c r="R524" s="269"/>
      <c r="S524" s="269"/>
      <c r="T524" s="27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1" t="s">
        <v>154</v>
      </c>
      <c r="AU524" s="271" t="s">
        <v>91</v>
      </c>
      <c r="AV524" s="14" t="s">
        <v>152</v>
      </c>
      <c r="AW524" s="14" t="s">
        <v>36</v>
      </c>
      <c r="AX524" s="14" t="s">
        <v>14</v>
      </c>
      <c r="AY524" s="271" t="s">
        <v>146</v>
      </c>
    </row>
    <row r="525" s="2" customFormat="1" ht="24" customHeight="1">
      <c r="A525" s="38"/>
      <c r="B525" s="39"/>
      <c r="C525" s="236" t="s">
        <v>681</v>
      </c>
      <c r="D525" s="236" t="s">
        <v>148</v>
      </c>
      <c r="E525" s="237" t="s">
        <v>1444</v>
      </c>
      <c r="F525" s="238" t="s">
        <v>1445</v>
      </c>
      <c r="G525" s="239" t="s">
        <v>193</v>
      </c>
      <c r="H525" s="240">
        <v>11</v>
      </c>
      <c r="I525" s="241"/>
      <c r="J525" s="242">
        <f>ROUND(I525*H525,2)</f>
        <v>0</v>
      </c>
      <c r="K525" s="238" t="s">
        <v>1</v>
      </c>
      <c r="L525" s="44"/>
      <c r="M525" s="243" t="s">
        <v>1</v>
      </c>
      <c r="N525" s="244" t="s">
        <v>47</v>
      </c>
      <c r="O525" s="91"/>
      <c r="P525" s="245">
        <f>O525*H525</f>
        <v>0</v>
      </c>
      <c r="Q525" s="245">
        <v>0</v>
      </c>
      <c r="R525" s="245">
        <f>Q525*H525</f>
        <v>0</v>
      </c>
      <c r="S525" s="245">
        <v>0.14999999999999999</v>
      </c>
      <c r="T525" s="246">
        <f>S525*H525</f>
        <v>1.6499999999999999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47" t="s">
        <v>152</v>
      </c>
      <c r="AT525" s="247" t="s">
        <v>148</v>
      </c>
      <c r="AU525" s="247" t="s">
        <v>91</v>
      </c>
      <c r="AY525" s="17" t="s">
        <v>146</v>
      </c>
      <c r="BE525" s="248">
        <f>IF(N525="základní",J525,0)</f>
        <v>0</v>
      </c>
      <c r="BF525" s="248">
        <f>IF(N525="snížená",J525,0)</f>
        <v>0</v>
      </c>
      <c r="BG525" s="248">
        <f>IF(N525="zákl. přenesená",J525,0)</f>
        <v>0</v>
      </c>
      <c r="BH525" s="248">
        <f>IF(N525="sníž. přenesená",J525,0)</f>
        <v>0</v>
      </c>
      <c r="BI525" s="248">
        <f>IF(N525="nulová",J525,0)</f>
        <v>0</v>
      </c>
      <c r="BJ525" s="17" t="s">
        <v>14</v>
      </c>
      <c r="BK525" s="248">
        <f>ROUND(I525*H525,2)</f>
        <v>0</v>
      </c>
      <c r="BL525" s="17" t="s">
        <v>152</v>
      </c>
      <c r="BM525" s="247" t="s">
        <v>1446</v>
      </c>
    </row>
    <row r="526" s="13" customFormat="1">
      <c r="A526" s="13"/>
      <c r="B526" s="249"/>
      <c r="C526" s="250"/>
      <c r="D526" s="251" t="s">
        <v>154</v>
      </c>
      <c r="E526" s="252" t="s">
        <v>1</v>
      </c>
      <c r="F526" s="253" t="s">
        <v>1447</v>
      </c>
      <c r="G526" s="250"/>
      <c r="H526" s="254">
        <v>7</v>
      </c>
      <c r="I526" s="255"/>
      <c r="J526" s="250"/>
      <c r="K526" s="250"/>
      <c r="L526" s="256"/>
      <c r="M526" s="257"/>
      <c r="N526" s="258"/>
      <c r="O526" s="258"/>
      <c r="P526" s="258"/>
      <c r="Q526" s="258"/>
      <c r="R526" s="258"/>
      <c r="S526" s="258"/>
      <c r="T526" s="25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0" t="s">
        <v>154</v>
      </c>
      <c r="AU526" s="260" t="s">
        <v>91</v>
      </c>
      <c r="AV526" s="13" t="s">
        <v>91</v>
      </c>
      <c r="AW526" s="13" t="s">
        <v>36</v>
      </c>
      <c r="AX526" s="13" t="s">
        <v>82</v>
      </c>
      <c r="AY526" s="260" t="s">
        <v>146</v>
      </c>
    </row>
    <row r="527" s="13" customFormat="1">
      <c r="A527" s="13"/>
      <c r="B527" s="249"/>
      <c r="C527" s="250"/>
      <c r="D527" s="251" t="s">
        <v>154</v>
      </c>
      <c r="E527" s="252" t="s">
        <v>1</v>
      </c>
      <c r="F527" s="253" t="s">
        <v>1363</v>
      </c>
      <c r="G527" s="250"/>
      <c r="H527" s="254">
        <v>4</v>
      </c>
      <c r="I527" s="255"/>
      <c r="J527" s="250"/>
      <c r="K527" s="250"/>
      <c r="L527" s="256"/>
      <c r="M527" s="257"/>
      <c r="N527" s="258"/>
      <c r="O527" s="258"/>
      <c r="P527" s="258"/>
      <c r="Q527" s="258"/>
      <c r="R527" s="258"/>
      <c r="S527" s="258"/>
      <c r="T527" s="25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0" t="s">
        <v>154</v>
      </c>
      <c r="AU527" s="260" t="s">
        <v>91</v>
      </c>
      <c r="AV527" s="13" t="s">
        <v>91</v>
      </c>
      <c r="AW527" s="13" t="s">
        <v>36</v>
      </c>
      <c r="AX527" s="13" t="s">
        <v>82</v>
      </c>
      <c r="AY527" s="260" t="s">
        <v>146</v>
      </c>
    </row>
    <row r="528" s="14" customFormat="1">
      <c r="A528" s="14"/>
      <c r="B528" s="261"/>
      <c r="C528" s="262"/>
      <c r="D528" s="251" t="s">
        <v>154</v>
      </c>
      <c r="E528" s="263" t="s">
        <v>1</v>
      </c>
      <c r="F528" s="264" t="s">
        <v>157</v>
      </c>
      <c r="G528" s="262"/>
      <c r="H528" s="265">
        <v>11</v>
      </c>
      <c r="I528" s="266"/>
      <c r="J528" s="262"/>
      <c r="K528" s="262"/>
      <c r="L528" s="267"/>
      <c r="M528" s="268"/>
      <c r="N528" s="269"/>
      <c r="O528" s="269"/>
      <c r="P528" s="269"/>
      <c r="Q528" s="269"/>
      <c r="R528" s="269"/>
      <c r="S528" s="269"/>
      <c r="T528" s="270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1" t="s">
        <v>154</v>
      </c>
      <c r="AU528" s="271" t="s">
        <v>91</v>
      </c>
      <c r="AV528" s="14" t="s">
        <v>152</v>
      </c>
      <c r="AW528" s="14" t="s">
        <v>36</v>
      </c>
      <c r="AX528" s="14" t="s">
        <v>14</v>
      </c>
      <c r="AY528" s="271" t="s">
        <v>146</v>
      </c>
    </row>
    <row r="529" s="12" customFormat="1" ht="22.8" customHeight="1">
      <c r="A529" s="12"/>
      <c r="B529" s="220"/>
      <c r="C529" s="221"/>
      <c r="D529" s="222" t="s">
        <v>81</v>
      </c>
      <c r="E529" s="234" t="s">
        <v>850</v>
      </c>
      <c r="F529" s="234" t="s">
        <v>851</v>
      </c>
      <c r="G529" s="221"/>
      <c r="H529" s="221"/>
      <c r="I529" s="224"/>
      <c r="J529" s="235">
        <f>BK529</f>
        <v>0</v>
      </c>
      <c r="K529" s="221"/>
      <c r="L529" s="226"/>
      <c r="M529" s="227"/>
      <c r="N529" s="228"/>
      <c r="O529" s="228"/>
      <c r="P529" s="229">
        <f>SUM(P530:P541)</f>
        <v>0</v>
      </c>
      <c r="Q529" s="228"/>
      <c r="R529" s="229">
        <f>SUM(R530:R541)</f>
        <v>0</v>
      </c>
      <c r="S529" s="228"/>
      <c r="T529" s="230">
        <f>SUM(T530:T541)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31" t="s">
        <v>14</v>
      </c>
      <c r="AT529" s="232" t="s">
        <v>81</v>
      </c>
      <c r="AU529" s="232" t="s">
        <v>14</v>
      </c>
      <c r="AY529" s="231" t="s">
        <v>146</v>
      </c>
      <c r="BK529" s="233">
        <f>SUM(BK530:BK541)</f>
        <v>0</v>
      </c>
    </row>
    <row r="530" s="2" customFormat="1" ht="36" customHeight="1">
      <c r="A530" s="38"/>
      <c r="B530" s="39"/>
      <c r="C530" s="236" t="s">
        <v>691</v>
      </c>
      <c r="D530" s="236" t="s">
        <v>148</v>
      </c>
      <c r="E530" s="237" t="s">
        <v>853</v>
      </c>
      <c r="F530" s="238" t="s">
        <v>854</v>
      </c>
      <c r="G530" s="239" t="s">
        <v>182</v>
      </c>
      <c r="H530" s="240">
        <v>3.7709999999999999</v>
      </c>
      <c r="I530" s="241"/>
      <c r="J530" s="242">
        <f>ROUND(I530*H530,2)</f>
        <v>0</v>
      </c>
      <c r="K530" s="238" t="s">
        <v>151</v>
      </c>
      <c r="L530" s="44"/>
      <c r="M530" s="243" t="s">
        <v>1</v>
      </c>
      <c r="N530" s="244" t="s">
        <v>47</v>
      </c>
      <c r="O530" s="91"/>
      <c r="P530" s="245">
        <f>O530*H530</f>
        <v>0</v>
      </c>
      <c r="Q530" s="245">
        <v>0</v>
      </c>
      <c r="R530" s="245">
        <f>Q530*H530</f>
        <v>0</v>
      </c>
      <c r="S530" s="245">
        <v>0</v>
      </c>
      <c r="T530" s="246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47" t="s">
        <v>152</v>
      </c>
      <c r="AT530" s="247" t="s">
        <v>148</v>
      </c>
      <c r="AU530" s="247" t="s">
        <v>91</v>
      </c>
      <c r="AY530" s="17" t="s">
        <v>146</v>
      </c>
      <c r="BE530" s="248">
        <f>IF(N530="základní",J530,0)</f>
        <v>0</v>
      </c>
      <c r="BF530" s="248">
        <f>IF(N530="snížená",J530,0)</f>
        <v>0</v>
      </c>
      <c r="BG530" s="248">
        <f>IF(N530="zákl. přenesená",J530,0)</f>
        <v>0</v>
      </c>
      <c r="BH530" s="248">
        <f>IF(N530="sníž. přenesená",J530,0)</f>
        <v>0</v>
      </c>
      <c r="BI530" s="248">
        <f>IF(N530="nulová",J530,0)</f>
        <v>0</v>
      </c>
      <c r="BJ530" s="17" t="s">
        <v>14</v>
      </c>
      <c r="BK530" s="248">
        <f>ROUND(I530*H530,2)</f>
        <v>0</v>
      </c>
      <c r="BL530" s="17" t="s">
        <v>152</v>
      </c>
      <c r="BM530" s="247" t="s">
        <v>1448</v>
      </c>
    </row>
    <row r="531" s="13" customFormat="1">
      <c r="A531" s="13"/>
      <c r="B531" s="249"/>
      <c r="C531" s="250"/>
      <c r="D531" s="251" t="s">
        <v>154</v>
      </c>
      <c r="E531" s="252" t="s">
        <v>1</v>
      </c>
      <c r="F531" s="253" t="s">
        <v>258</v>
      </c>
      <c r="G531" s="250"/>
      <c r="H531" s="254">
        <v>3.7709999999999999</v>
      </c>
      <c r="I531" s="255"/>
      <c r="J531" s="250"/>
      <c r="K531" s="250"/>
      <c r="L531" s="256"/>
      <c r="M531" s="257"/>
      <c r="N531" s="258"/>
      <c r="O531" s="258"/>
      <c r="P531" s="258"/>
      <c r="Q531" s="258"/>
      <c r="R531" s="258"/>
      <c r="S531" s="258"/>
      <c r="T531" s="25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0" t="s">
        <v>154</v>
      </c>
      <c r="AU531" s="260" t="s">
        <v>91</v>
      </c>
      <c r="AV531" s="13" t="s">
        <v>91</v>
      </c>
      <c r="AW531" s="13" t="s">
        <v>36</v>
      </c>
      <c r="AX531" s="13" t="s">
        <v>82</v>
      </c>
      <c r="AY531" s="260" t="s">
        <v>146</v>
      </c>
    </row>
    <row r="532" s="14" customFormat="1">
      <c r="A532" s="14"/>
      <c r="B532" s="261"/>
      <c r="C532" s="262"/>
      <c r="D532" s="251" t="s">
        <v>154</v>
      </c>
      <c r="E532" s="263" t="s">
        <v>1</v>
      </c>
      <c r="F532" s="264" t="s">
        <v>157</v>
      </c>
      <c r="G532" s="262"/>
      <c r="H532" s="265">
        <v>3.7709999999999999</v>
      </c>
      <c r="I532" s="266"/>
      <c r="J532" s="262"/>
      <c r="K532" s="262"/>
      <c r="L532" s="267"/>
      <c r="M532" s="268"/>
      <c r="N532" s="269"/>
      <c r="O532" s="269"/>
      <c r="P532" s="269"/>
      <c r="Q532" s="269"/>
      <c r="R532" s="269"/>
      <c r="S532" s="269"/>
      <c r="T532" s="27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1" t="s">
        <v>154</v>
      </c>
      <c r="AU532" s="271" t="s">
        <v>91</v>
      </c>
      <c r="AV532" s="14" t="s">
        <v>152</v>
      </c>
      <c r="AW532" s="14" t="s">
        <v>36</v>
      </c>
      <c r="AX532" s="14" t="s">
        <v>14</v>
      </c>
      <c r="AY532" s="271" t="s">
        <v>146</v>
      </c>
    </row>
    <row r="533" s="2" customFormat="1" ht="36" customHeight="1">
      <c r="A533" s="38"/>
      <c r="B533" s="39"/>
      <c r="C533" s="236" t="s">
        <v>699</v>
      </c>
      <c r="D533" s="236" t="s">
        <v>148</v>
      </c>
      <c r="E533" s="237" t="s">
        <v>857</v>
      </c>
      <c r="F533" s="238" t="s">
        <v>858</v>
      </c>
      <c r="G533" s="239" t="s">
        <v>182</v>
      </c>
      <c r="H533" s="240">
        <v>33.939</v>
      </c>
      <c r="I533" s="241"/>
      <c r="J533" s="242">
        <f>ROUND(I533*H533,2)</f>
        <v>0</v>
      </c>
      <c r="K533" s="238" t="s">
        <v>151</v>
      </c>
      <c r="L533" s="44"/>
      <c r="M533" s="243" t="s">
        <v>1</v>
      </c>
      <c r="N533" s="244" t="s">
        <v>47</v>
      </c>
      <c r="O533" s="91"/>
      <c r="P533" s="245">
        <f>O533*H533</f>
        <v>0</v>
      </c>
      <c r="Q533" s="245">
        <v>0</v>
      </c>
      <c r="R533" s="245">
        <f>Q533*H533</f>
        <v>0</v>
      </c>
      <c r="S533" s="245">
        <v>0</v>
      </c>
      <c r="T533" s="246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47" t="s">
        <v>152</v>
      </c>
      <c r="AT533" s="247" t="s">
        <v>148</v>
      </c>
      <c r="AU533" s="247" t="s">
        <v>91</v>
      </c>
      <c r="AY533" s="17" t="s">
        <v>146</v>
      </c>
      <c r="BE533" s="248">
        <f>IF(N533="základní",J533,0)</f>
        <v>0</v>
      </c>
      <c r="BF533" s="248">
        <f>IF(N533="snížená",J533,0)</f>
        <v>0</v>
      </c>
      <c r="BG533" s="248">
        <f>IF(N533="zákl. přenesená",J533,0)</f>
        <v>0</v>
      </c>
      <c r="BH533" s="248">
        <f>IF(N533="sníž. přenesená",J533,0)</f>
        <v>0</v>
      </c>
      <c r="BI533" s="248">
        <f>IF(N533="nulová",J533,0)</f>
        <v>0</v>
      </c>
      <c r="BJ533" s="17" t="s">
        <v>14</v>
      </c>
      <c r="BK533" s="248">
        <f>ROUND(I533*H533,2)</f>
        <v>0</v>
      </c>
      <c r="BL533" s="17" t="s">
        <v>152</v>
      </c>
      <c r="BM533" s="247" t="s">
        <v>1449</v>
      </c>
    </row>
    <row r="534" s="13" customFormat="1">
      <c r="A534" s="13"/>
      <c r="B534" s="249"/>
      <c r="C534" s="250"/>
      <c r="D534" s="251" t="s">
        <v>154</v>
      </c>
      <c r="E534" s="252" t="s">
        <v>1</v>
      </c>
      <c r="F534" s="253" t="s">
        <v>860</v>
      </c>
      <c r="G534" s="250"/>
      <c r="H534" s="254">
        <v>33.939</v>
      </c>
      <c r="I534" s="255"/>
      <c r="J534" s="250"/>
      <c r="K534" s="250"/>
      <c r="L534" s="256"/>
      <c r="M534" s="257"/>
      <c r="N534" s="258"/>
      <c r="O534" s="258"/>
      <c r="P534" s="258"/>
      <c r="Q534" s="258"/>
      <c r="R534" s="258"/>
      <c r="S534" s="258"/>
      <c r="T534" s="25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0" t="s">
        <v>154</v>
      </c>
      <c r="AU534" s="260" t="s">
        <v>91</v>
      </c>
      <c r="AV534" s="13" t="s">
        <v>91</v>
      </c>
      <c r="AW534" s="13" t="s">
        <v>36</v>
      </c>
      <c r="AX534" s="13" t="s">
        <v>82</v>
      </c>
      <c r="AY534" s="260" t="s">
        <v>146</v>
      </c>
    </row>
    <row r="535" s="14" customFormat="1">
      <c r="A535" s="14"/>
      <c r="B535" s="261"/>
      <c r="C535" s="262"/>
      <c r="D535" s="251" t="s">
        <v>154</v>
      </c>
      <c r="E535" s="263" t="s">
        <v>1</v>
      </c>
      <c r="F535" s="264" t="s">
        <v>157</v>
      </c>
      <c r="G535" s="262"/>
      <c r="H535" s="265">
        <v>33.939</v>
      </c>
      <c r="I535" s="266"/>
      <c r="J535" s="262"/>
      <c r="K535" s="262"/>
      <c r="L535" s="267"/>
      <c r="M535" s="268"/>
      <c r="N535" s="269"/>
      <c r="O535" s="269"/>
      <c r="P535" s="269"/>
      <c r="Q535" s="269"/>
      <c r="R535" s="269"/>
      <c r="S535" s="269"/>
      <c r="T535" s="270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1" t="s">
        <v>154</v>
      </c>
      <c r="AU535" s="271" t="s">
        <v>91</v>
      </c>
      <c r="AV535" s="14" t="s">
        <v>152</v>
      </c>
      <c r="AW535" s="14" t="s">
        <v>36</v>
      </c>
      <c r="AX535" s="14" t="s">
        <v>14</v>
      </c>
      <c r="AY535" s="271" t="s">
        <v>146</v>
      </c>
    </row>
    <row r="536" s="2" customFormat="1" ht="24" customHeight="1">
      <c r="A536" s="38"/>
      <c r="B536" s="39"/>
      <c r="C536" s="236" t="s">
        <v>705</v>
      </c>
      <c r="D536" s="236" t="s">
        <v>148</v>
      </c>
      <c r="E536" s="237" t="s">
        <v>862</v>
      </c>
      <c r="F536" s="238" t="s">
        <v>863</v>
      </c>
      <c r="G536" s="239" t="s">
        <v>182</v>
      </c>
      <c r="H536" s="240">
        <v>3.7709999999999999</v>
      </c>
      <c r="I536" s="241"/>
      <c r="J536" s="242">
        <f>ROUND(I536*H536,2)</f>
        <v>0</v>
      </c>
      <c r="K536" s="238" t="s">
        <v>151</v>
      </c>
      <c r="L536" s="44"/>
      <c r="M536" s="243" t="s">
        <v>1</v>
      </c>
      <c r="N536" s="244" t="s">
        <v>47</v>
      </c>
      <c r="O536" s="91"/>
      <c r="P536" s="245">
        <f>O536*H536</f>
        <v>0</v>
      </c>
      <c r="Q536" s="245">
        <v>0</v>
      </c>
      <c r="R536" s="245">
        <f>Q536*H536</f>
        <v>0</v>
      </c>
      <c r="S536" s="245">
        <v>0</v>
      </c>
      <c r="T536" s="246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47" t="s">
        <v>152</v>
      </c>
      <c r="AT536" s="247" t="s">
        <v>148</v>
      </c>
      <c r="AU536" s="247" t="s">
        <v>91</v>
      </c>
      <c r="AY536" s="17" t="s">
        <v>146</v>
      </c>
      <c r="BE536" s="248">
        <f>IF(N536="základní",J536,0)</f>
        <v>0</v>
      </c>
      <c r="BF536" s="248">
        <f>IF(N536="snížená",J536,0)</f>
        <v>0</v>
      </c>
      <c r="BG536" s="248">
        <f>IF(N536="zákl. přenesená",J536,0)</f>
        <v>0</v>
      </c>
      <c r="BH536" s="248">
        <f>IF(N536="sníž. přenesená",J536,0)</f>
        <v>0</v>
      </c>
      <c r="BI536" s="248">
        <f>IF(N536="nulová",J536,0)</f>
        <v>0</v>
      </c>
      <c r="BJ536" s="17" t="s">
        <v>14</v>
      </c>
      <c r="BK536" s="248">
        <f>ROUND(I536*H536,2)</f>
        <v>0</v>
      </c>
      <c r="BL536" s="17" t="s">
        <v>152</v>
      </c>
      <c r="BM536" s="247" t="s">
        <v>1450</v>
      </c>
    </row>
    <row r="537" s="13" customFormat="1">
      <c r="A537" s="13"/>
      <c r="B537" s="249"/>
      <c r="C537" s="250"/>
      <c r="D537" s="251" t="s">
        <v>154</v>
      </c>
      <c r="E537" s="252" t="s">
        <v>255</v>
      </c>
      <c r="F537" s="253" t="s">
        <v>1451</v>
      </c>
      <c r="G537" s="250"/>
      <c r="H537" s="254">
        <v>3.7709999999999999</v>
      </c>
      <c r="I537" s="255"/>
      <c r="J537" s="250"/>
      <c r="K537" s="250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154</v>
      </c>
      <c r="AU537" s="260" t="s">
        <v>91</v>
      </c>
      <c r="AV537" s="13" t="s">
        <v>91</v>
      </c>
      <c r="AW537" s="13" t="s">
        <v>36</v>
      </c>
      <c r="AX537" s="13" t="s">
        <v>82</v>
      </c>
      <c r="AY537" s="260" t="s">
        <v>146</v>
      </c>
    </row>
    <row r="538" s="14" customFormat="1">
      <c r="A538" s="14"/>
      <c r="B538" s="261"/>
      <c r="C538" s="262"/>
      <c r="D538" s="251" t="s">
        <v>154</v>
      </c>
      <c r="E538" s="263" t="s">
        <v>258</v>
      </c>
      <c r="F538" s="264" t="s">
        <v>157</v>
      </c>
      <c r="G538" s="262"/>
      <c r="H538" s="265">
        <v>3.7709999999999999</v>
      </c>
      <c r="I538" s="266"/>
      <c r="J538" s="262"/>
      <c r="K538" s="262"/>
      <c r="L538" s="267"/>
      <c r="M538" s="268"/>
      <c r="N538" s="269"/>
      <c r="O538" s="269"/>
      <c r="P538" s="269"/>
      <c r="Q538" s="269"/>
      <c r="R538" s="269"/>
      <c r="S538" s="269"/>
      <c r="T538" s="27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1" t="s">
        <v>154</v>
      </c>
      <c r="AU538" s="271" t="s">
        <v>91</v>
      </c>
      <c r="AV538" s="14" t="s">
        <v>152</v>
      </c>
      <c r="AW538" s="14" t="s">
        <v>36</v>
      </c>
      <c r="AX538" s="14" t="s">
        <v>14</v>
      </c>
      <c r="AY538" s="271" t="s">
        <v>146</v>
      </c>
    </row>
    <row r="539" s="2" customFormat="1" ht="36" customHeight="1">
      <c r="A539" s="38"/>
      <c r="B539" s="39"/>
      <c r="C539" s="236" t="s">
        <v>710</v>
      </c>
      <c r="D539" s="236" t="s">
        <v>148</v>
      </c>
      <c r="E539" s="237" t="s">
        <v>886</v>
      </c>
      <c r="F539" s="238" t="s">
        <v>887</v>
      </c>
      <c r="G539" s="239" t="s">
        <v>182</v>
      </c>
      <c r="H539" s="240">
        <v>3.7709999999999999</v>
      </c>
      <c r="I539" s="241"/>
      <c r="J539" s="242">
        <f>ROUND(I539*H539,2)</f>
        <v>0</v>
      </c>
      <c r="K539" s="238" t="s">
        <v>1</v>
      </c>
      <c r="L539" s="44"/>
      <c r="M539" s="243" t="s">
        <v>1</v>
      </c>
      <c r="N539" s="244" t="s">
        <v>47</v>
      </c>
      <c r="O539" s="91"/>
      <c r="P539" s="245">
        <f>O539*H539</f>
        <v>0</v>
      </c>
      <c r="Q539" s="245">
        <v>0</v>
      </c>
      <c r="R539" s="245">
        <f>Q539*H539</f>
        <v>0</v>
      </c>
      <c r="S539" s="245">
        <v>0</v>
      </c>
      <c r="T539" s="246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47" t="s">
        <v>152</v>
      </c>
      <c r="AT539" s="247" t="s">
        <v>148</v>
      </c>
      <c r="AU539" s="247" t="s">
        <v>91</v>
      </c>
      <c r="AY539" s="17" t="s">
        <v>146</v>
      </c>
      <c r="BE539" s="248">
        <f>IF(N539="základní",J539,0)</f>
        <v>0</v>
      </c>
      <c r="BF539" s="248">
        <f>IF(N539="snížená",J539,0)</f>
        <v>0</v>
      </c>
      <c r="BG539" s="248">
        <f>IF(N539="zákl. přenesená",J539,0)</f>
        <v>0</v>
      </c>
      <c r="BH539" s="248">
        <f>IF(N539="sníž. přenesená",J539,0)</f>
        <v>0</v>
      </c>
      <c r="BI539" s="248">
        <f>IF(N539="nulová",J539,0)</f>
        <v>0</v>
      </c>
      <c r="BJ539" s="17" t="s">
        <v>14</v>
      </c>
      <c r="BK539" s="248">
        <f>ROUND(I539*H539,2)</f>
        <v>0</v>
      </c>
      <c r="BL539" s="17" t="s">
        <v>152</v>
      </c>
      <c r="BM539" s="247" t="s">
        <v>1452</v>
      </c>
    </row>
    <row r="540" s="13" customFormat="1">
      <c r="A540" s="13"/>
      <c r="B540" s="249"/>
      <c r="C540" s="250"/>
      <c r="D540" s="251" t="s">
        <v>154</v>
      </c>
      <c r="E540" s="252" t="s">
        <v>1</v>
      </c>
      <c r="F540" s="253" t="s">
        <v>255</v>
      </c>
      <c r="G540" s="250"/>
      <c r="H540" s="254">
        <v>3.7709999999999999</v>
      </c>
      <c r="I540" s="255"/>
      <c r="J540" s="250"/>
      <c r="K540" s="250"/>
      <c r="L540" s="256"/>
      <c r="M540" s="257"/>
      <c r="N540" s="258"/>
      <c r="O540" s="258"/>
      <c r="P540" s="258"/>
      <c r="Q540" s="258"/>
      <c r="R540" s="258"/>
      <c r="S540" s="258"/>
      <c r="T540" s="259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0" t="s">
        <v>154</v>
      </c>
      <c r="AU540" s="260" t="s">
        <v>91</v>
      </c>
      <c r="AV540" s="13" t="s">
        <v>91</v>
      </c>
      <c r="AW540" s="13" t="s">
        <v>36</v>
      </c>
      <c r="AX540" s="13" t="s">
        <v>82</v>
      </c>
      <c r="AY540" s="260" t="s">
        <v>146</v>
      </c>
    </row>
    <row r="541" s="14" customFormat="1">
      <c r="A541" s="14"/>
      <c r="B541" s="261"/>
      <c r="C541" s="262"/>
      <c r="D541" s="251" t="s">
        <v>154</v>
      </c>
      <c r="E541" s="263" t="s">
        <v>1</v>
      </c>
      <c r="F541" s="264" t="s">
        <v>157</v>
      </c>
      <c r="G541" s="262"/>
      <c r="H541" s="265">
        <v>3.7709999999999999</v>
      </c>
      <c r="I541" s="266"/>
      <c r="J541" s="262"/>
      <c r="K541" s="262"/>
      <c r="L541" s="267"/>
      <c r="M541" s="268"/>
      <c r="N541" s="269"/>
      <c r="O541" s="269"/>
      <c r="P541" s="269"/>
      <c r="Q541" s="269"/>
      <c r="R541" s="269"/>
      <c r="S541" s="269"/>
      <c r="T541" s="27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1" t="s">
        <v>154</v>
      </c>
      <c r="AU541" s="271" t="s">
        <v>91</v>
      </c>
      <c r="AV541" s="14" t="s">
        <v>152</v>
      </c>
      <c r="AW541" s="14" t="s">
        <v>36</v>
      </c>
      <c r="AX541" s="14" t="s">
        <v>14</v>
      </c>
      <c r="AY541" s="271" t="s">
        <v>146</v>
      </c>
    </row>
    <row r="542" s="12" customFormat="1" ht="22.8" customHeight="1">
      <c r="A542" s="12"/>
      <c r="B542" s="220"/>
      <c r="C542" s="221"/>
      <c r="D542" s="222" t="s">
        <v>81</v>
      </c>
      <c r="E542" s="234" t="s">
        <v>895</v>
      </c>
      <c r="F542" s="234" t="s">
        <v>896</v>
      </c>
      <c r="G542" s="221"/>
      <c r="H542" s="221"/>
      <c r="I542" s="224"/>
      <c r="J542" s="235">
        <f>BK542</f>
        <v>0</v>
      </c>
      <c r="K542" s="221"/>
      <c r="L542" s="226"/>
      <c r="M542" s="227"/>
      <c r="N542" s="228"/>
      <c r="O542" s="228"/>
      <c r="P542" s="229">
        <f>SUM(P543:P544)</f>
        <v>0</v>
      </c>
      <c r="Q542" s="228"/>
      <c r="R542" s="229">
        <f>SUM(R543:R544)</f>
        <v>0</v>
      </c>
      <c r="S542" s="228"/>
      <c r="T542" s="230">
        <f>SUM(T543:T544)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31" t="s">
        <v>14</v>
      </c>
      <c r="AT542" s="232" t="s">
        <v>81</v>
      </c>
      <c r="AU542" s="232" t="s">
        <v>14</v>
      </c>
      <c r="AY542" s="231" t="s">
        <v>146</v>
      </c>
      <c r="BK542" s="233">
        <f>SUM(BK543:BK544)</f>
        <v>0</v>
      </c>
    </row>
    <row r="543" s="2" customFormat="1" ht="36" customHeight="1">
      <c r="A543" s="38"/>
      <c r="B543" s="39"/>
      <c r="C543" s="236" t="s">
        <v>718</v>
      </c>
      <c r="D543" s="236" t="s">
        <v>148</v>
      </c>
      <c r="E543" s="237" t="s">
        <v>1453</v>
      </c>
      <c r="F543" s="238" t="s">
        <v>1454</v>
      </c>
      <c r="G543" s="239" t="s">
        <v>182</v>
      </c>
      <c r="H543" s="240">
        <v>44.636000000000003</v>
      </c>
      <c r="I543" s="241"/>
      <c r="J543" s="242">
        <f>ROUND(I543*H543,2)</f>
        <v>0</v>
      </c>
      <c r="K543" s="238" t="s">
        <v>151</v>
      </c>
      <c r="L543" s="44"/>
      <c r="M543" s="243" t="s">
        <v>1</v>
      </c>
      <c r="N543" s="244" t="s">
        <v>47</v>
      </c>
      <c r="O543" s="91"/>
      <c r="P543" s="245">
        <f>O543*H543</f>
        <v>0</v>
      </c>
      <c r="Q543" s="245">
        <v>0</v>
      </c>
      <c r="R543" s="245">
        <f>Q543*H543</f>
        <v>0</v>
      </c>
      <c r="S543" s="245">
        <v>0</v>
      </c>
      <c r="T543" s="246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47" t="s">
        <v>152</v>
      </c>
      <c r="AT543" s="247" t="s">
        <v>148</v>
      </c>
      <c r="AU543" s="247" t="s">
        <v>91</v>
      </c>
      <c r="AY543" s="17" t="s">
        <v>146</v>
      </c>
      <c r="BE543" s="248">
        <f>IF(N543="základní",J543,0)</f>
        <v>0</v>
      </c>
      <c r="BF543" s="248">
        <f>IF(N543="snížená",J543,0)</f>
        <v>0</v>
      </c>
      <c r="BG543" s="248">
        <f>IF(N543="zákl. přenesená",J543,0)</f>
        <v>0</v>
      </c>
      <c r="BH543" s="248">
        <f>IF(N543="sníž. přenesená",J543,0)</f>
        <v>0</v>
      </c>
      <c r="BI543" s="248">
        <f>IF(N543="nulová",J543,0)</f>
        <v>0</v>
      </c>
      <c r="BJ543" s="17" t="s">
        <v>14</v>
      </c>
      <c r="BK543" s="248">
        <f>ROUND(I543*H543,2)</f>
        <v>0</v>
      </c>
      <c r="BL543" s="17" t="s">
        <v>152</v>
      </c>
      <c r="BM543" s="247" t="s">
        <v>1455</v>
      </c>
    </row>
    <row r="544" s="2" customFormat="1" ht="48" customHeight="1">
      <c r="A544" s="38"/>
      <c r="B544" s="39"/>
      <c r="C544" s="236" t="s">
        <v>722</v>
      </c>
      <c r="D544" s="236" t="s">
        <v>148</v>
      </c>
      <c r="E544" s="237" t="s">
        <v>1456</v>
      </c>
      <c r="F544" s="238" t="s">
        <v>1457</v>
      </c>
      <c r="G544" s="239" t="s">
        <v>182</v>
      </c>
      <c r="H544" s="240">
        <v>44.636000000000003</v>
      </c>
      <c r="I544" s="241"/>
      <c r="J544" s="242">
        <f>ROUND(I544*H544,2)</f>
        <v>0</v>
      </c>
      <c r="K544" s="238" t="s">
        <v>151</v>
      </c>
      <c r="L544" s="44"/>
      <c r="M544" s="285" t="s">
        <v>1</v>
      </c>
      <c r="N544" s="286" t="s">
        <v>47</v>
      </c>
      <c r="O544" s="287"/>
      <c r="P544" s="288">
        <f>O544*H544</f>
        <v>0</v>
      </c>
      <c r="Q544" s="288">
        <v>0</v>
      </c>
      <c r="R544" s="288">
        <f>Q544*H544</f>
        <v>0</v>
      </c>
      <c r="S544" s="288">
        <v>0</v>
      </c>
      <c r="T544" s="289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47" t="s">
        <v>152</v>
      </c>
      <c r="AT544" s="247" t="s">
        <v>148</v>
      </c>
      <c r="AU544" s="247" t="s">
        <v>91</v>
      </c>
      <c r="AY544" s="17" t="s">
        <v>146</v>
      </c>
      <c r="BE544" s="248">
        <f>IF(N544="základní",J544,0)</f>
        <v>0</v>
      </c>
      <c r="BF544" s="248">
        <f>IF(N544="snížená",J544,0)</f>
        <v>0</v>
      </c>
      <c r="BG544" s="248">
        <f>IF(N544="zákl. přenesená",J544,0)</f>
        <v>0</v>
      </c>
      <c r="BH544" s="248">
        <f>IF(N544="sníž. přenesená",J544,0)</f>
        <v>0</v>
      </c>
      <c r="BI544" s="248">
        <f>IF(N544="nulová",J544,0)</f>
        <v>0</v>
      </c>
      <c r="BJ544" s="17" t="s">
        <v>14</v>
      </c>
      <c r="BK544" s="248">
        <f>ROUND(I544*H544,2)</f>
        <v>0</v>
      </c>
      <c r="BL544" s="17" t="s">
        <v>152</v>
      </c>
      <c r="BM544" s="247" t="s">
        <v>1458</v>
      </c>
    </row>
    <row r="545" s="2" customFormat="1" ht="6.96" customHeight="1">
      <c r="A545" s="38"/>
      <c r="B545" s="66"/>
      <c r="C545" s="67"/>
      <c r="D545" s="67"/>
      <c r="E545" s="67"/>
      <c r="F545" s="67"/>
      <c r="G545" s="67"/>
      <c r="H545" s="67"/>
      <c r="I545" s="184"/>
      <c r="J545" s="67"/>
      <c r="K545" s="67"/>
      <c r="L545" s="44"/>
      <c r="M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</row>
  </sheetData>
  <sheetProtection sheet="1" autoFilter="0" formatColumns="0" formatRows="0" objects="1" scenarios="1" spinCount="100000" saltValue="X29qebv/y+TwORbiNDEhpBgR2VaMn1qLPx/h3AlPx/CBHKsE5ZbsHvXr36sFH8Rrp8fQXCNQfA3Du3Wy1sbdiQ==" hashValue="mjFVqFK7gRnPgAWyXHIMUuo0gC8OWz3zQ0qm0z1HaoMS0LuVEXQOXOY6GTKoxQDqZJQDcNhL70Svv9wv/Lnrjw==" algorithmName="SHA-512" password="CC35"/>
  <autoFilter ref="C124:K54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  <c r="AZ2" s="137" t="s">
        <v>261</v>
      </c>
      <c r="BA2" s="137" t="s">
        <v>262</v>
      </c>
      <c r="BB2" s="137" t="s">
        <v>182</v>
      </c>
      <c r="BC2" s="137" t="s">
        <v>1459</v>
      </c>
      <c r="BD2" s="137" t="s">
        <v>91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91</v>
      </c>
      <c r="AZ3" s="137" t="s">
        <v>255</v>
      </c>
      <c r="BA3" s="137" t="s">
        <v>256</v>
      </c>
      <c r="BB3" s="137" t="s">
        <v>182</v>
      </c>
      <c r="BC3" s="137" t="s">
        <v>1460</v>
      </c>
      <c r="BD3" s="137" t="s">
        <v>91</v>
      </c>
    </row>
    <row r="4" s="1" customFormat="1" ht="24.96" customHeight="1">
      <c r="B4" s="20"/>
      <c r="D4" s="141" t="s">
        <v>117</v>
      </c>
      <c r="I4" s="136"/>
      <c r="L4" s="20"/>
      <c r="M4" s="142" t="s">
        <v>10</v>
      </c>
      <c r="AT4" s="17" t="s">
        <v>4</v>
      </c>
      <c r="AZ4" s="137" t="s">
        <v>267</v>
      </c>
      <c r="BA4" s="137" t="s">
        <v>268</v>
      </c>
      <c r="BB4" s="137" t="s">
        <v>182</v>
      </c>
      <c r="BC4" s="137" t="s">
        <v>1461</v>
      </c>
      <c r="BD4" s="137" t="s">
        <v>91</v>
      </c>
    </row>
    <row r="5" s="1" customFormat="1" ht="6.96" customHeight="1">
      <c r="B5" s="20"/>
      <c r="I5" s="136"/>
      <c r="L5" s="20"/>
      <c r="AZ5" s="137" t="s">
        <v>258</v>
      </c>
      <c r="BA5" s="137" t="s">
        <v>259</v>
      </c>
      <c r="BB5" s="137" t="s">
        <v>182</v>
      </c>
      <c r="BC5" s="137" t="s">
        <v>1462</v>
      </c>
      <c r="BD5" s="137" t="s">
        <v>91</v>
      </c>
    </row>
    <row r="6" s="1" customFormat="1" ht="12" customHeight="1">
      <c r="B6" s="20"/>
      <c r="D6" s="143" t="s">
        <v>16</v>
      </c>
      <c r="I6" s="136"/>
      <c r="L6" s="20"/>
    </row>
    <row r="7" s="1" customFormat="1" ht="25.5" customHeight="1">
      <c r="B7" s="20"/>
      <c r="E7" s="144" t="str">
        <f>'Rekapitulace stavby'!K6</f>
        <v>Karlovo Náměstí - revitalizace, akce č. 999411, etapa 2 - úpravy v souvislosti se SSZ 1.036, 2.065, 2.041</v>
      </c>
      <c r="F7" s="143"/>
      <c r="G7" s="143"/>
      <c r="H7" s="143"/>
      <c r="I7" s="136"/>
      <c r="L7" s="20"/>
    </row>
    <row r="8" s="2" customFormat="1" ht="12" customHeight="1">
      <c r="A8" s="38"/>
      <c r="B8" s="44"/>
      <c r="C8" s="38"/>
      <c r="D8" s="143" t="s">
        <v>118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6" t="s">
        <v>1463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3" t="s">
        <v>18</v>
      </c>
      <c r="E11" s="38"/>
      <c r="F11" s="147" t="s">
        <v>1</v>
      </c>
      <c r="G11" s="38"/>
      <c r="H11" s="38"/>
      <c r="I11" s="148" t="s">
        <v>19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3" t="s">
        <v>20</v>
      </c>
      <c r="E12" s="38"/>
      <c r="F12" s="147" t="s">
        <v>21</v>
      </c>
      <c r="G12" s="38"/>
      <c r="H12" s="38"/>
      <c r="I12" s="148" t="s">
        <v>22</v>
      </c>
      <c r="J12" s="149" t="str">
        <f>'Rekapitulace stavby'!AN8</f>
        <v>13. 12. 2018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3" t="s">
        <v>24</v>
      </c>
      <c r="E14" s="38"/>
      <c r="F14" s="38"/>
      <c r="G14" s="38"/>
      <c r="H14" s="38"/>
      <c r="I14" s="148" t="s">
        <v>25</v>
      </c>
      <c r="J14" s="147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3" t="s">
        <v>30</v>
      </c>
      <c r="E17" s="38"/>
      <c r="F17" s="38"/>
      <c r="G17" s="38"/>
      <c r="H17" s="38"/>
      <c r="I17" s="148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3" t="s">
        <v>32</v>
      </c>
      <c r="E20" s="38"/>
      <c r="F20" s="38"/>
      <c r="G20" s="38"/>
      <c r="H20" s="38"/>
      <c r="I20" s="148" t="s">
        <v>25</v>
      </c>
      <c r="J20" s="147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7" t="s">
        <v>34</v>
      </c>
      <c r="F21" s="38"/>
      <c r="G21" s="38"/>
      <c r="H21" s="38"/>
      <c r="I21" s="148" t="s">
        <v>28</v>
      </c>
      <c r="J21" s="147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25</v>
      </c>
      <c r="J23" s="147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7" t="s">
        <v>39</v>
      </c>
      <c r="F24" s="38"/>
      <c r="G24" s="38"/>
      <c r="H24" s="38"/>
      <c r="I24" s="148" t="s">
        <v>28</v>
      </c>
      <c r="J24" s="147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3" t="s">
        <v>41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7" t="s">
        <v>42</v>
      </c>
      <c r="E30" s="38"/>
      <c r="F30" s="38"/>
      <c r="G30" s="38"/>
      <c r="H30" s="38"/>
      <c r="I30" s="145"/>
      <c r="J30" s="158">
        <f>ROUND(J129,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9" t="s">
        <v>44</v>
      </c>
      <c r="G32" s="38"/>
      <c r="H32" s="38"/>
      <c r="I32" s="160" t="s">
        <v>43</v>
      </c>
      <c r="J32" s="159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1" t="s">
        <v>46</v>
      </c>
      <c r="E33" s="143" t="s">
        <v>47</v>
      </c>
      <c r="F33" s="162">
        <f>ROUND((SUM(BE129:BE219)),  2)</f>
        <v>0</v>
      </c>
      <c r="G33" s="38"/>
      <c r="H33" s="38"/>
      <c r="I33" s="163">
        <v>0.20999999999999999</v>
      </c>
      <c r="J33" s="162">
        <f>ROUND(((SUM(BE129:BE219))*I33),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3" t="s">
        <v>48</v>
      </c>
      <c r="F34" s="162">
        <f>ROUND((SUM(BF129:BF219)),  2)</f>
        <v>0</v>
      </c>
      <c r="G34" s="38"/>
      <c r="H34" s="38"/>
      <c r="I34" s="163">
        <v>0.14999999999999999</v>
      </c>
      <c r="J34" s="162">
        <f>ROUND(((SUM(BF129:BF219))*I34),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3" t="s">
        <v>49</v>
      </c>
      <c r="F35" s="162">
        <f>ROUND((SUM(BG129:BG219)),  2)</f>
        <v>0</v>
      </c>
      <c r="G35" s="38"/>
      <c r="H35" s="38"/>
      <c r="I35" s="163">
        <v>0.20999999999999999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3" t="s">
        <v>50</v>
      </c>
      <c r="F36" s="162">
        <f>ROUND((SUM(BH129:BH219)),  2)</f>
        <v>0</v>
      </c>
      <c r="G36" s="38"/>
      <c r="H36" s="38"/>
      <c r="I36" s="163">
        <v>0.14999999999999999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3" t="s">
        <v>51</v>
      </c>
      <c r="F37" s="162">
        <f>ROUND((SUM(BI129:BI219)),  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4"/>
      <c r="D39" s="165" t="s">
        <v>52</v>
      </c>
      <c r="E39" s="166"/>
      <c r="F39" s="166"/>
      <c r="G39" s="167" t="s">
        <v>53</v>
      </c>
      <c r="H39" s="168" t="s">
        <v>54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2" t="s">
        <v>55</v>
      </c>
      <c r="E50" s="173"/>
      <c r="F50" s="173"/>
      <c r="G50" s="172" t="s">
        <v>56</v>
      </c>
      <c r="H50" s="173"/>
      <c r="I50" s="174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8"/>
      <c r="J61" s="179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59</v>
      </c>
      <c r="E65" s="180"/>
      <c r="F65" s="180"/>
      <c r="G65" s="172" t="s">
        <v>60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8"/>
      <c r="J76" s="179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5.5" customHeight="1">
      <c r="A85" s="38"/>
      <c r="B85" s="39"/>
      <c r="C85" s="40"/>
      <c r="D85" s="40"/>
      <c r="E85" s="188" t="str">
        <f>E7</f>
        <v>Karlovo Náměstí - revitalizace, akce č. 999411, etapa 2 - úpravy v souvislosti se SSZ 1.036, 2.065, 2.041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431 - Úpravy zařízení DP-JDCT - přeložka trakčních stožárů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Karlovo Náměstí</v>
      </c>
      <c r="G89" s="40"/>
      <c r="H89" s="40"/>
      <c r="I89" s="148" t="s">
        <v>22</v>
      </c>
      <c r="J89" s="79" t="str">
        <f>IF(J12="","",J12)</f>
        <v>13. 12. 2018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8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9" t="s">
        <v>121</v>
      </c>
      <c r="D94" s="190"/>
      <c r="E94" s="190"/>
      <c r="F94" s="190"/>
      <c r="G94" s="190"/>
      <c r="H94" s="190"/>
      <c r="I94" s="191"/>
      <c r="J94" s="192" t="s">
        <v>122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3" t="s">
        <v>123</v>
      </c>
      <c r="D96" s="40"/>
      <c r="E96" s="40"/>
      <c r="F96" s="40"/>
      <c r="G96" s="40"/>
      <c r="H96" s="40"/>
      <c r="I96" s="145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124</v>
      </c>
    </row>
    <row r="97" s="9" customFormat="1" ht="24.96" customHeight="1">
      <c r="A97" s="9"/>
      <c r="B97" s="194"/>
      <c r="C97" s="195"/>
      <c r="D97" s="196" t="s">
        <v>1464</v>
      </c>
      <c r="E97" s="197"/>
      <c r="F97" s="197"/>
      <c r="G97" s="197"/>
      <c r="H97" s="197"/>
      <c r="I97" s="198"/>
      <c r="J97" s="199">
        <f>J130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202"/>
      <c r="D98" s="203" t="s">
        <v>126</v>
      </c>
      <c r="E98" s="204"/>
      <c r="F98" s="204"/>
      <c r="G98" s="204"/>
      <c r="H98" s="204"/>
      <c r="I98" s="205"/>
      <c r="J98" s="206">
        <f>J131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202"/>
      <c r="D99" s="203" t="s">
        <v>127</v>
      </c>
      <c r="E99" s="204"/>
      <c r="F99" s="204"/>
      <c r="G99" s="204"/>
      <c r="H99" s="204"/>
      <c r="I99" s="205"/>
      <c r="J99" s="206">
        <f>J137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1"/>
      <c r="C100" s="202"/>
      <c r="D100" s="203" t="s">
        <v>287</v>
      </c>
      <c r="E100" s="204"/>
      <c r="F100" s="204"/>
      <c r="G100" s="204"/>
      <c r="H100" s="204"/>
      <c r="I100" s="205"/>
      <c r="J100" s="206">
        <f>J140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4"/>
      <c r="C101" s="195"/>
      <c r="D101" s="196" t="s">
        <v>128</v>
      </c>
      <c r="E101" s="197"/>
      <c r="F101" s="197"/>
      <c r="G101" s="197"/>
      <c r="H101" s="197"/>
      <c r="I101" s="198"/>
      <c r="J101" s="199">
        <f>J161</f>
        <v>0</v>
      </c>
      <c r="K101" s="195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1"/>
      <c r="C102" s="202"/>
      <c r="D102" s="203" t="s">
        <v>1465</v>
      </c>
      <c r="E102" s="204"/>
      <c r="F102" s="204"/>
      <c r="G102" s="204"/>
      <c r="H102" s="204"/>
      <c r="I102" s="205"/>
      <c r="J102" s="206">
        <f>J162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4"/>
      <c r="C103" s="195"/>
      <c r="D103" s="196" t="s">
        <v>1466</v>
      </c>
      <c r="E103" s="197"/>
      <c r="F103" s="197"/>
      <c r="G103" s="197"/>
      <c r="H103" s="197"/>
      <c r="I103" s="198"/>
      <c r="J103" s="199">
        <f>J164</f>
        <v>0</v>
      </c>
      <c r="K103" s="195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1"/>
      <c r="C104" s="202"/>
      <c r="D104" s="203" t="s">
        <v>1467</v>
      </c>
      <c r="E104" s="204"/>
      <c r="F104" s="204"/>
      <c r="G104" s="204"/>
      <c r="H104" s="204"/>
      <c r="I104" s="205"/>
      <c r="J104" s="206">
        <f>J165</f>
        <v>0</v>
      </c>
      <c r="K104" s="20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1"/>
      <c r="C105" s="202"/>
      <c r="D105" s="203" t="s">
        <v>1468</v>
      </c>
      <c r="E105" s="204"/>
      <c r="F105" s="204"/>
      <c r="G105" s="204"/>
      <c r="H105" s="204"/>
      <c r="I105" s="205"/>
      <c r="J105" s="206">
        <f>J183</f>
        <v>0</v>
      </c>
      <c r="K105" s="202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1"/>
      <c r="C106" s="202"/>
      <c r="D106" s="203" t="s">
        <v>1469</v>
      </c>
      <c r="E106" s="204"/>
      <c r="F106" s="204"/>
      <c r="G106" s="204"/>
      <c r="H106" s="204"/>
      <c r="I106" s="205"/>
      <c r="J106" s="206">
        <f>J194</f>
        <v>0</v>
      </c>
      <c r="K106" s="202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202"/>
      <c r="D107" s="203" t="s">
        <v>1470</v>
      </c>
      <c r="E107" s="204"/>
      <c r="F107" s="204"/>
      <c r="G107" s="204"/>
      <c r="H107" s="204"/>
      <c r="I107" s="205"/>
      <c r="J107" s="206">
        <f>J212</f>
        <v>0</v>
      </c>
      <c r="K107" s="202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1"/>
      <c r="C108" s="202"/>
      <c r="D108" s="203" t="s">
        <v>1471</v>
      </c>
      <c r="E108" s="204"/>
      <c r="F108" s="204"/>
      <c r="G108" s="204"/>
      <c r="H108" s="204"/>
      <c r="I108" s="205"/>
      <c r="J108" s="206">
        <f>J214</f>
        <v>0</v>
      </c>
      <c r="K108" s="202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1"/>
      <c r="C109" s="202"/>
      <c r="D109" s="203" t="s">
        <v>1472</v>
      </c>
      <c r="E109" s="204"/>
      <c r="F109" s="204"/>
      <c r="G109" s="204"/>
      <c r="H109" s="204"/>
      <c r="I109" s="205"/>
      <c r="J109" s="206">
        <f>J218</f>
        <v>0</v>
      </c>
      <c r="K109" s="202"/>
      <c r="L109" s="20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8"/>
      <c r="B110" s="39"/>
      <c r="C110" s="40"/>
      <c r="D110" s="40"/>
      <c r="E110" s="40"/>
      <c r="F110" s="40"/>
      <c r="G110" s="40"/>
      <c r="H110" s="40"/>
      <c r="I110" s="14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66"/>
      <c r="C111" s="67"/>
      <c r="D111" s="67"/>
      <c r="E111" s="67"/>
      <c r="F111" s="67"/>
      <c r="G111" s="67"/>
      <c r="H111" s="67"/>
      <c r="I111" s="184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="2" customFormat="1" ht="6.96" customHeight="1">
      <c r="A115" s="38"/>
      <c r="B115" s="68"/>
      <c r="C115" s="69"/>
      <c r="D115" s="69"/>
      <c r="E115" s="69"/>
      <c r="F115" s="69"/>
      <c r="G115" s="69"/>
      <c r="H115" s="69"/>
      <c r="I115" s="187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4.96" customHeight="1">
      <c r="A116" s="38"/>
      <c r="B116" s="39"/>
      <c r="C116" s="23" t="s">
        <v>131</v>
      </c>
      <c r="D116" s="40"/>
      <c r="E116" s="40"/>
      <c r="F116" s="40"/>
      <c r="G116" s="40"/>
      <c r="H116" s="40"/>
      <c r="I116" s="14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14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25.5" customHeight="1">
      <c r="A119" s="38"/>
      <c r="B119" s="39"/>
      <c r="C119" s="40"/>
      <c r="D119" s="40"/>
      <c r="E119" s="188" t="str">
        <f>E7</f>
        <v>Karlovo Náměstí - revitalizace, akce č. 999411, etapa 2 - úpravy v souvislosti se SSZ 1.036, 2.065, 2.041</v>
      </c>
      <c r="F119" s="32"/>
      <c r="G119" s="32"/>
      <c r="H119" s="32"/>
      <c r="I119" s="14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118</v>
      </c>
      <c r="D120" s="40"/>
      <c r="E120" s="40"/>
      <c r="F120" s="40"/>
      <c r="G120" s="40"/>
      <c r="H120" s="40"/>
      <c r="I120" s="14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E9</f>
        <v>SO 431 - Úpravy zařízení DP-JDCT - přeložka trakčních stožárů</v>
      </c>
      <c r="F121" s="40"/>
      <c r="G121" s="40"/>
      <c r="H121" s="40"/>
      <c r="I121" s="14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14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Karlovo Náměstí</v>
      </c>
      <c r="G123" s="40"/>
      <c r="H123" s="40"/>
      <c r="I123" s="148" t="s">
        <v>22</v>
      </c>
      <c r="J123" s="79" t="str">
        <f>IF(J12="","",J12)</f>
        <v>13. 12. 2018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145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Technická správa komunikací hl. m. Prahy a.s.</v>
      </c>
      <c r="G125" s="40"/>
      <c r="H125" s="40"/>
      <c r="I125" s="148" t="s">
        <v>32</v>
      </c>
      <c r="J125" s="36" t="str">
        <f>E21</f>
        <v>DIPRO, spol s 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30</v>
      </c>
      <c r="D126" s="40"/>
      <c r="E126" s="40"/>
      <c r="F126" s="27" t="str">
        <f>IF(E18="","",E18)</f>
        <v>Vyplň údaj</v>
      </c>
      <c r="G126" s="40"/>
      <c r="H126" s="40"/>
      <c r="I126" s="148" t="s">
        <v>37</v>
      </c>
      <c r="J126" s="36" t="str">
        <f>E24</f>
        <v>TMI Building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145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208"/>
      <c r="B128" s="209"/>
      <c r="C128" s="210" t="s">
        <v>132</v>
      </c>
      <c r="D128" s="211" t="s">
        <v>67</v>
      </c>
      <c r="E128" s="211" t="s">
        <v>63</v>
      </c>
      <c r="F128" s="211" t="s">
        <v>64</v>
      </c>
      <c r="G128" s="211" t="s">
        <v>133</v>
      </c>
      <c r="H128" s="211" t="s">
        <v>134</v>
      </c>
      <c r="I128" s="212" t="s">
        <v>135</v>
      </c>
      <c r="J128" s="211" t="s">
        <v>122</v>
      </c>
      <c r="K128" s="213" t="s">
        <v>136</v>
      </c>
      <c r="L128" s="214"/>
      <c r="M128" s="100" t="s">
        <v>1</v>
      </c>
      <c r="N128" s="101" t="s">
        <v>46</v>
      </c>
      <c r="O128" s="101" t="s">
        <v>137</v>
      </c>
      <c r="P128" s="101" t="s">
        <v>138</v>
      </c>
      <c r="Q128" s="101" t="s">
        <v>139</v>
      </c>
      <c r="R128" s="101" t="s">
        <v>140</v>
      </c>
      <c r="S128" s="101" t="s">
        <v>141</v>
      </c>
      <c r="T128" s="102" t="s">
        <v>142</v>
      </c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</row>
    <row r="129" s="2" customFormat="1" ht="22.8" customHeight="1">
      <c r="A129" s="38"/>
      <c r="B129" s="39"/>
      <c r="C129" s="107" t="s">
        <v>143</v>
      </c>
      <c r="D129" s="40"/>
      <c r="E129" s="40"/>
      <c r="F129" s="40"/>
      <c r="G129" s="40"/>
      <c r="H129" s="40"/>
      <c r="I129" s="145"/>
      <c r="J129" s="215">
        <f>BK129</f>
        <v>0</v>
      </c>
      <c r="K129" s="40"/>
      <c r="L129" s="44"/>
      <c r="M129" s="103"/>
      <c r="N129" s="216"/>
      <c r="O129" s="104"/>
      <c r="P129" s="217">
        <f>P130+P161+P164</f>
        <v>0</v>
      </c>
      <c r="Q129" s="104"/>
      <c r="R129" s="217">
        <f>R130+R161+R164</f>
        <v>12.909770199999997</v>
      </c>
      <c r="S129" s="104"/>
      <c r="T129" s="218">
        <f>T130+T161+T164</f>
        <v>0.0040000000000000001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81</v>
      </c>
      <c r="AU129" s="17" t="s">
        <v>124</v>
      </c>
      <c r="BK129" s="219">
        <f>BK130+BK161+BK164</f>
        <v>0</v>
      </c>
    </row>
    <row r="130" s="12" customFormat="1" ht="25.92" customHeight="1">
      <c r="A130" s="12"/>
      <c r="B130" s="220"/>
      <c r="C130" s="221"/>
      <c r="D130" s="222" t="s">
        <v>81</v>
      </c>
      <c r="E130" s="223" t="s">
        <v>144</v>
      </c>
      <c r="F130" s="223" t="s">
        <v>144</v>
      </c>
      <c r="G130" s="221"/>
      <c r="H130" s="221"/>
      <c r="I130" s="224"/>
      <c r="J130" s="225">
        <f>BK130</f>
        <v>0</v>
      </c>
      <c r="K130" s="221"/>
      <c r="L130" s="226"/>
      <c r="M130" s="227"/>
      <c r="N130" s="228"/>
      <c r="O130" s="228"/>
      <c r="P130" s="229">
        <f>P131+P137+P140</f>
        <v>0</v>
      </c>
      <c r="Q130" s="228"/>
      <c r="R130" s="229">
        <f>R131+R137+R140</f>
        <v>0.00069999999999999999</v>
      </c>
      <c r="S130" s="228"/>
      <c r="T130" s="230">
        <f>T131+T137+T140</f>
        <v>0.0040000000000000001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1" t="s">
        <v>14</v>
      </c>
      <c r="AT130" s="232" t="s">
        <v>81</v>
      </c>
      <c r="AU130" s="232" t="s">
        <v>82</v>
      </c>
      <c r="AY130" s="231" t="s">
        <v>146</v>
      </c>
      <c r="BK130" s="233">
        <f>BK131+BK137+BK140</f>
        <v>0</v>
      </c>
    </row>
    <row r="131" s="12" customFormat="1" ht="22.8" customHeight="1">
      <c r="A131" s="12"/>
      <c r="B131" s="220"/>
      <c r="C131" s="221"/>
      <c r="D131" s="222" t="s">
        <v>81</v>
      </c>
      <c r="E131" s="234" t="s">
        <v>14</v>
      </c>
      <c r="F131" s="234" t="s">
        <v>147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SUM(P132:P136)</f>
        <v>0</v>
      </c>
      <c r="Q131" s="228"/>
      <c r="R131" s="229">
        <f>SUM(R132:R136)</f>
        <v>0</v>
      </c>
      <c r="S131" s="228"/>
      <c r="T131" s="230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14</v>
      </c>
      <c r="AT131" s="232" t="s">
        <v>81</v>
      </c>
      <c r="AU131" s="232" t="s">
        <v>14</v>
      </c>
      <c r="AY131" s="231" t="s">
        <v>146</v>
      </c>
      <c r="BK131" s="233">
        <f>SUM(BK132:BK136)</f>
        <v>0</v>
      </c>
    </row>
    <row r="132" s="2" customFormat="1" ht="60" customHeight="1">
      <c r="A132" s="38"/>
      <c r="B132" s="39"/>
      <c r="C132" s="236" t="s">
        <v>14</v>
      </c>
      <c r="D132" s="236" t="s">
        <v>148</v>
      </c>
      <c r="E132" s="237" t="s">
        <v>171</v>
      </c>
      <c r="F132" s="238" t="s">
        <v>172</v>
      </c>
      <c r="G132" s="239" t="s">
        <v>115</v>
      </c>
      <c r="H132" s="240">
        <v>4.7999999999999998</v>
      </c>
      <c r="I132" s="241"/>
      <c r="J132" s="242">
        <f>ROUND(I132*H132,2)</f>
        <v>0</v>
      </c>
      <c r="K132" s="238" t="s">
        <v>151</v>
      </c>
      <c r="L132" s="44"/>
      <c r="M132" s="243" t="s">
        <v>1</v>
      </c>
      <c r="N132" s="244" t="s">
        <v>47</v>
      </c>
      <c r="O132" s="91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7" t="s">
        <v>152</v>
      </c>
      <c r="AT132" s="247" t="s">
        <v>148</v>
      </c>
      <c r="AU132" s="247" t="s">
        <v>91</v>
      </c>
      <c r="AY132" s="17" t="s">
        <v>146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7" t="s">
        <v>14</v>
      </c>
      <c r="BK132" s="248">
        <f>ROUND(I132*H132,2)</f>
        <v>0</v>
      </c>
      <c r="BL132" s="17" t="s">
        <v>152</v>
      </c>
      <c r="BM132" s="247" t="s">
        <v>1473</v>
      </c>
    </row>
    <row r="133" s="2" customFormat="1" ht="16.5" customHeight="1">
      <c r="A133" s="38"/>
      <c r="B133" s="39"/>
      <c r="C133" s="236" t="s">
        <v>91</v>
      </c>
      <c r="D133" s="236" t="s">
        <v>148</v>
      </c>
      <c r="E133" s="237" t="s">
        <v>176</v>
      </c>
      <c r="F133" s="238" t="s">
        <v>177</v>
      </c>
      <c r="G133" s="239" t="s">
        <v>115</v>
      </c>
      <c r="H133" s="240">
        <v>4.7999999999999998</v>
      </c>
      <c r="I133" s="241"/>
      <c r="J133" s="242">
        <f>ROUND(I133*H133,2)</f>
        <v>0</v>
      </c>
      <c r="K133" s="238" t="s">
        <v>151</v>
      </c>
      <c r="L133" s="44"/>
      <c r="M133" s="243" t="s">
        <v>1</v>
      </c>
      <c r="N133" s="244" t="s">
        <v>47</v>
      </c>
      <c r="O133" s="91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7" t="s">
        <v>152</v>
      </c>
      <c r="AT133" s="247" t="s">
        <v>148</v>
      </c>
      <c r="AU133" s="247" t="s">
        <v>91</v>
      </c>
      <c r="AY133" s="17" t="s">
        <v>146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7" t="s">
        <v>14</v>
      </c>
      <c r="BK133" s="248">
        <f>ROUND(I133*H133,2)</f>
        <v>0</v>
      </c>
      <c r="BL133" s="17" t="s">
        <v>152</v>
      </c>
      <c r="BM133" s="247" t="s">
        <v>1474</v>
      </c>
    </row>
    <row r="134" s="2" customFormat="1" ht="36" customHeight="1">
      <c r="A134" s="38"/>
      <c r="B134" s="39"/>
      <c r="C134" s="236" t="s">
        <v>161</v>
      </c>
      <c r="D134" s="236" t="s">
        <v>148</v>
      </c>
      <c r="E134" s="237" t="s">
        <v>180</v>
      </c>
      <c r="F134" s="238" t="s">
        <v>181</v>
      </c>
      <c r="G134" s="239" t="s">
        <v>182</v>
      </c>
      <c r="H134" s="240">
        <v>8.8800000000000008</v>
      </c>
      <c r="I134" s="241"/>
      <c r="J134" s="242">
        <f>ROUND(I134*H134,2)</f>
        <v>0</v>
      </c>
      <c r="K134" s="238" t="s">
        <v>1</v>
      </c>
      <c r="L134" s="44"/>
      <c r="M134" s="243" t="s">
        <v>1</v>
      </c>
      <c r="N134" s="244" t="s">
        <v>47</v>
      </c>
      <c r="O134" s="91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7" t="s">
        <v>152</v>
      </c>
      <c r="AT134" s="247" t="s">
        <v>148</v>
      </c>
      <c r="AU134" s="247" t="s">
        <v>91</v>
      </c>
      <c r="AY134" s="17" t="s">
        <v>146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7" t="s">
        <v>14</v>
      </c>
      <c r="BK134" s="248">
        <f>ROUND(I134*H134,2)</f>
        <v>0</v>
      </c>
      <c r="BL134" s="17" t="s">
        <v>152</v>
      </c>
      <c r="BM134" s="247" t="s">
        <v>1475</v>
      </c>
    </row>
    <row r="135" s="13" customFormat="1">
      <c r="A135" s="13"/>
      <c r="B135" s="249"/>
      <c r="C135" s="250"/>
      <c r="D135" s="251" t="s">
        <v>154</v>
      </c>
      <c r="E135" s="252" t="s">
        <v>1</v>
      </c>
      <c r="F135" s="253" t="s">
        <v>1476</v>
      </c>
      <c r="G135" s="250"/>
      <c r="H135" s="254">
        <v>8.8800000000000008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154</v>
      </c>
      <c r="AU135" s="260" t="s">
        <v>91</v>
      </c>
      <c r="AV135" s="13" t="s">
        <v>91</v>
      </c>
      <c r="AW135" s="13" t="s">
        <v>36</v>
      </c>
      <c r="AX135" s="13" t="s">
        <v>82</v>
      </c>
      <c r="AY135" s="260" t="s">
        <v>146</v>
      </c>
    </row>
    <row r="136" s="14" customFormat="1">
      <c r="A136" s="14"/>
      <c r="B136" s="261"/>
      <c r="C136" s="262"/>
      <c r="D136" s="251" t="s">
        <v>154</v>
      </c>
      <c r="E136" s="263" t="s">
        <v>1</v>
      </c>
      <c r="F136" s="264" t="s">
        <v>157</v>
      </c>
      <c r="G136" s="262"/>
      <c r="H136" s="265">
        <v>8.8800000000000008</v>
      </c>
      <c r="I136" s="266"/>
      <c r="J136" s="262"/>
      <c r="K136" s="262"/>
      <c r="L136" s="267"/>
      <c r="M136" s="268"/>
      <c r="N136" s="269"/>
      <c r="O136" s="269"/>
      <c r="P136" s="269"/>
      <c r="Q136" s="269"/>
      <c r="R136" s="269"/>
      <c r="S136" s="269"/>
      <c r="T136" s="27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1" t="s">
        <v>154</v>
      </c>
      <c r="AU136" s="271" t="s">
        <v>91</v>
      </c>
      <c r="AV136" s="14" t="s">
        <v>152</v>
      </c>
      <c r="AW136" s="14" t="s">
        <v>36</v>
      </c>
      <c r="AX136" s="14" t="s">
        <v>14</v>
      </c>
      <c r="AY136" s="271" t="s">
        <v>146</v>
      </c>
    </row>
    <row r="137" s="12" customFormat="1" ht="22.8" customHeight="1">
      <c r="A137" s="12"/>
      <c r="B137" s="220"/>
      <c r="C137" s="221"/>
      <c r="D137" s="222" t="s">
        <v>81</v>
      </c>
      <c r="E137" s="234" t="s">
        <v>190</v>
      </c>
      <c r="F137" s="234" t="s">
        <v>196</v>
      </c>
      <c r="G137" s="221"/>
      <c r="H137" s="221"/>
      <c r="I137" s="224"/>
      <c r="J137" s="235">
        <f>BK137</f>
        <v>0</v>
      </c>
      <c r="K137" s="221"/>
      <c r="L137" s="226"/>
      <c r="M137" s="227"/>
      <c r="N137" s="228"/>
      <c r="O137" s="228"/>
      <c r="P137" s="229">
        <f>SUM(P138:P139)</f>
        <v>0</v>
      </c>
      <c r="Q137" s="228"/>
      <c r="R137" s="229">
        <f>SUM(R138:R139)</f>
        <v>0.00069999999999999999</v>
      </c>
      <c r="S137" s="228"/>
      <c r="T137" s="230">
        <f>SUM(T138:T139)</f>
        <v>0.0040000000000000001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1" t="s">
        <v>14</v>
      </c>
      <c r="AT137" s="232" t="s">
        <v>81</v>
      </c>
      <c r="AU137" s="232" t="s">
        <v>14</v>
      </c>
      <c r="AY137" s="231" t="s">
        <v>146</v>
      </c>
      <c r="BK137" s="233">
        <f>SUM(BK138:BK139)</f>
        <v>0</v>
      </c>
    </row>
    <row r="138" s="2" customFormat="1" ht="24" customHeight="1">
      <c r="A138" s="38"/>
      <c r="B138" s="39"/>
      <c r="C138" s="236" t="s">
        <v>152</v>
      </c>
      <c r="D138" s="236" t="s">
        <v>148</v>
      </c>
      <c r="E138" s="237" t="s">
        <v>560</v>
      </c>
      <c r="F138" s="238" t="s">
        <v>561</v>
      </c>
      <c r="G138" s="239" t="s">
        <v>193</v>
      </c>
      <c r="H138" s="240">
        <v>1</v>
      </c>
      <c r="I138" s="241"/>
      <c r="J138" s="242">
        <f>ROUND(I138*H138,2)</f>
        <v>0</v>
      </c>
      <c r="K138" s="238" t="s">
        <v>151</v>
      </c>
      <c r="L138" s="44"/>
      <c r="M138" s="243" t="s">
        <v>1</v>
      </c>
      <c r="N138" s="244" t="s">
        <v>47</v>
      </c>
      <c r="O138" s="91"/>
      <c r="P138" s="245">
        <f>O138*H138</f>
        <v>0</v>
      </c>
      <c r="Q138" s="245">
        <v>0.00069999999999999999</v>
      </c>
      <c r="R138" s="245">
        <f>Q138*H138</f>
        <v>0.00069999999999999999</v>
      </c>
      <c r="S138" s="245">
        <v>0</v>
      </c>
      <c r="T138" s="24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7" t="s">
        <v>152</v>
      </c>
      <c r="AT138" s="247" t="s">
        <v>148</v>
      </c>
      <c r="AU138" s="247" t="s">
        <v>91</v>
      </c>
      <c r="AY138" s="17" t="s">
        <v>146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7" t="s">
        <v>14</v>
      </c>
      <c r="BK138" s="248">
        <f>ROUND(I138*H138,2)</f>
        <v>0</v>
      </c>
      <c r="BL138" s="17" t="s">
        <v>152</v>
      </c>
      <c r="BM138" s="247" t="s">
        <v>1477</v>
      </c>
    </row>
    <row r="139" s="2" customFormat="1" ht="48" customHeight="1">
      <c r="A139" s="38"/>
      <c r="B139" s="39"/>
      <c r="C139" s="236" t="s">
        <v>170</v>
      </c>
      <c r="D139" s="236" t="s">
        <v>148</v>
      </c>
      <c r="E139" s="237" t="s">
        <v>820</v>
      </c>
      <c r="F139" s="238" t="s">
        <v>821</v>
      </c>
      <c r="G139" s="239" t="s">
        <v>193</v>
      </c>
      <c r="H139" s="240">
        <v>1</v>
      </c>
      <c r="I139" s="241"/>
      <c r="J139" s="242">
        <f>ROUND(I139*H139,2)</f>
        <v>0</v>
      </c>
      <c r="K139" s="238" t="s">
        <v>151</v>
      </c>
      <c r="L139" s="44"/>
      <c r="M139" s="243" t="s">
        <v>1</v>
      </c>
      <c r="N139" s="244" t="s">
        <v>47</v>
      </c>
      <c r="O139" s="91"/>
      <c r="P139" s="245">
        <f>O139*H139</f>
        <v>0</v>
      </c>
      <c r="Q139" s="245">
        <v>0</v>
      </c>
      <c r="R139" s="245">
        <f>Q139*H139</f>
        <v>0</v>
      </c>
      <c r="S139" s="245">
        <v>0.0040000000000000001</v>
      </c>
      <c r="T139" s="246">
        <f>S139*H139</f>
        <v>0.0040000000000000001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7" t="s">
        <v>152</v>
      </c>
      <c r="AT139" s="247" t="s">
        <v>148</v>
      </c>
      <c r="AU139" s="247" t="s">
        <v>91</v>
      </c>
      <c r="AY139" s="17" t="s">
        <v>146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7" t="s">
        <v>14</v>
      </c>
      <c r="BK139" s="248">
        <f>ROUND(I139*H139,2)</f>
        <v>0</v>
      </c>
      <c r="BL139" s="17" t="s">
        <v>152</v>
      </c>
      <c r="BM139" s="247" t="s">
        <v>1478</v>
      </c>
    </row>
    <row r="140" s="12" customFormat="1" ht="22.8" customHeight="1">
      <c r="A140" s="12"/>
      <c r="B140" s="220"/>
      <c r="C140" s="221"/>
      <c r="D140" s="222" t="s">
        <v>81</v>
      </c>
      <c r="E140" s="234" t="s">
        <v>850</v>
      </c>
      <c r="F140" s="234" t="s">
        <v>851</v>
      </c>
      <c r="G140" s="221"/>
      <c r="H140" s="221"/>
      <c r="I140" s="224"/>
      <c r="J140" s="235">
        <f>BK140</f>
        <v>0</v>
      </c>
      <c r="K140" s="221"/>
      <c r="L140" s="226"/>
      <c r="M140" s="227"/>
      <c r="N140" s="228"/>
      <c r="O140" s="228"/>
      <c r="P140" s="229">
        <f>SUM(P141:P160)</f>
        <v>0</v>
      </c>
      <c r="Q140" s="228"/>
      <c r="R140" s="229">
        <f>SUM(R141:R160)</f>
        <v>0</v>
      </c>
      <c r="S140" s="228"/>
      <c r="T140" s="230">
        <f>SUM(T141:T160)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1" t="s">
        <v>14</v>
      </c>
      <c r="AT140" s="232" t="s">
        <v>81</v>
      </c>
      <c r="AU140" s="232" t="s">
        <v>14</v>
      </c>
      <c r="AY140" s="231" t="s">
        <v>146</v>
      </c>
      <c r="BK140" s="233">
        <f>SUM(BK141:BK160)</f>
        <v>0</v>
      </c>
    </row>
    <row r="141" s="2" customFormat="1" ht="36" customHeight="1">
      <c r="A141" s="38"/>
      <c r="B141" s="39"/>
      <c r="C141" s="236" t="s">
        <v>175</v>
      </c>
      <c r="D141" s="236" t="s">
        <v>148</v>
      </c>
      <c r="E141" s="237" t="s">
        <v>853</v>
      </c>
      <c r="F141" s="238" t="s">
        <v>854</v>
      </c>
      <c r="G141" s="239" t="s">
        <v>182</v>
      </c>
      <c r="H141" s="240">
        <v>2.137</v>
      </c>
      <c r="I141" s="241"/>
      <c r="J141" s="242">
        <f>ROUND(I141*H141,2)</f>
        <v>0</v>
      </c>
      <c r="K141" s="238" t="s">
        <v>151</v>
      </c>
      <c r="L141" s="44"/>
      <c r="M141" s="243" t="s">
        <v>1</v>
      </c>
      <c r="N141" s="244" t="s">
        <v>47</v>
      </c>
      <c r="O141" s="91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7" t="s">
        <v>152</v>
      </c>
      <c r="AT141" s="247" t="s">
        <v>148</v>
      </c>
      <c r="AU141" s="247" t="s">
        <v>91</v>
      </c>
      <c r="AY141" s="17" t="s">
        <v>146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7" t="s">
        <v>14</v>
      </c>
      <c r="BK141" s="248">
        <f>ROUND(I141*H141,2)</f>
        <v>0</v>
      </c>
      <c r="BL141" s="17" t="s">
        <v>152</v>
      </c>
      <c r="BM141" s="247" t="s">
        <v>1479</v>
      </c>
    </row>
    <row r="142" s="13" customFormat="1">
      <c r="A142" s="13"/>
      <c r="B142" s="249"/>
      <c r="C142" s="250"/>
      <c r="D142" s="251" t="s">
        <v>154</v>
      </c>
      <c r="E142" s="252" t="s">
        <v>1</v>
      </c>
      <c r="F142" s="253" t="s">
        <v>258</v>
      </c>
      <c r="G142" s="250"/>
      <c r="H142" s="254">
        <v>2.137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154</v>
      </c>
      <c r="AU142" s="260" t="s">
        <v>91</v>
      </c>
      <c r="AV142" s="13" t="s">
        <v>91</v>
      </c>
      <c r="AW142" s="13" t="s">
        <v>36</v>
      </c>
      <c r="AX142" s="13" t="s">
        <v>82</v>
      </c>
      <c r="AY142" s="260" t="s">
        <v>146</v>
      </c>
    </row>
    <row r="143" s="14" customFormat="1">
      <c r="A143" s="14"/>
      <c r="B143" s="261"/>
      <c r="C143" s="262"/>
      <c r="D143" s="251" t="s">
        <v>154</v>
      </c>
      <c r="E143" s="263" t="s">
        <v>1</v>
      </c>
      <c r="F143" s="264" t="s">
        <v>157</v>
      </c>
      <c r="G143" s="262"/>
      <c r="H143" s="265">
        <v>2.137</v>
      </c>
      <c r="I143" s="266"/>
      <c r="J143" s="262"/>
      <c r="K143" s="262"/>
      <c r="L143" s="267"/>
      <c r="M143" s="268"/>
      <c r="N143" s="269"/>
      <c r="O143" s="269"/>
      <c r="P143" s="269"/>
      <c r="Q143" s="269"/>
      <c r="R143" s="269"/>
      <c r="S143" s="269"/>
      <c r="T143" s="27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1" t="s">
        <v>154</v>
      </c>
      <c r="AU143" s="271" t="s">
        <v>91</v>
      </c>
      <c r="AV143" s="14" t="s">
        <v>152</v>
      </c>
      <c r="AW143" s="14" t="s">
        <v>36</v>
      </c>
      <c r="AX143" s="14" t="s">
        <v>14</v>
      </c>
      <c r="AY143" s="271" t="s">
        <v>146</v>
      </c>
    </row>
    <row r="144" s="2" customFormat="1" ht="36" customHeight="1">
      <c r="A144" s="38"/>
      <c r="B144" s="39"/>
      <c r="C144" s="236" t="s">
        <v>179</v>
      </c>
      <c r="D144" s="236" t="s">
        <v>148</v>
      </c>
      <c r="E144" s="237" t="s">
        <v>857</v>
      </c>
      <c r="F144" s="238" t="s">
        <v>858</v>
      </c>
      <c r="G144" s="239" t="s">
        <v>182</v>
      </c>
      <c r="H144" s="240">
        <v>19.233000000000001</v>
      </c>
      <c r="I144" s="241"/>
      <c r="J144" s="242">
        <f>ROUND(I144*H144,2)</f>
        <v>0</v>
      </c>
      <c r="K144" s="238" t="s">
        <v>151</v>
      </c>
      <c r="L144" s="44"/>
      <c r="M144" s="243" t="s">
        <v>1</v>
      </c>
      <c r="N144" s="244" t="s">
        <v>47</v>
      </c>
      <c r="O144" s="91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7" t="s">
        <v>152</v>
      </c>
      <c r="AT144" s="247" t="s">
        <v>148</v>
      </c>
      <c r="AU144" s="247" t="s">
        <v>91</v>
      </c>
      <c r="AY144" s="17" t="s">
        <v>146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7" t="s">
        <v>14</v>
      </c>
      <c r="BK144" s="248">
        <f>ROUND(I144*H144,2)</f>
        <v>0</v>
      </c>
      <c r="BL144" s="17" t="s">
        <v>152</v>
      </c>
      <c r="BM144" s="247" t="s">
        <v>1480</v>
      </c>
    </row>
    <row r="145" s="13" customFormat="1">
      <c r="A145" s="13"/>
      <c r="B145" s="249"/>
      <c r="C145" s="250"/>
      <c r="D145" s="251" t="s">
        <v>154</v>
      </c>
      <c r="E145" s="252" t="s">
        <v>1</v>
      </c>
      <c r="F145" s="253" t="s">
        <v>1481</v>
      </c>
      <c r="G145" s="250"/>
      <c r="H145" s="254">
        <v>19.233000000000001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154</v>
      </c>
      <c r="AU145" s="260" t="s">
        <v>91</v>
      </c>
      <c r="AV145" s="13" t="s">
        <v>91</v>
      </c>
      <c r="AW145" s="13" t="s">
        <v>36</v>
      </c>
      <c r="AX145" s="13" t="s">
        <v>82</v>
      </c>
      <c r="AY145" s="260" t="s">
        <v>146</v>
      </c>
    </row>
    <row r="146" s="14" customFormat="1">
      <c r="A146" s="14"/>
      <c r="B146" s="261"/>
      <c r="C146" s="262"/>
      <c r="D146" s="251" t="s">
        <v>154</v>
      </c>
      <c r="E146" s="263" t="s">
        <v>1</v>
      </c>
      <c r="F146" s="264" t="s">
        <v>157</v>
      </c>
      <c r="G146" s="262"/>
      <c r="H146" s="265">
        <v>19.233000000000001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154</v>
      </c>
      <c r="AU146" s="271" t="s">
        <v>91</v>
      </c>
      <c r="AV146" s="14" t="s">
        <v>152</v>
      </c>
      <c r="AW146" s="14" t="s">
        <v>36</v>
      </c>
      <c r="AX146" s="14" t="s">
        <v>14</v>
      </c>
      <c r="AY146" s="271" t="s">
        <v>146</v>
      </c>
    </row>
    <row r="147" s="2" customFormat="1" ht="24" customHeight="1">
      <c r="A147" s="38"/>
      <c r="B147" s="39"/>
      <c r="C147" s="236" t="s">
        <v>185</v>
      </c>
      <c r="D147" s="236" t="s">
        <v>148</v>
      </c>
      <c r="E147" s="237" t="s">
        <v>862</v>
      </c>
      <c r="F147" s="238" t="s">
        <v>863</v>
      </c>
      <c r="G147" s="239" t="s">
        <v>182</v>
      </c>
      <c r="H147" s="240">
        <v>2.137</v>
      </c>
      <c r="I147" s="241"/>
      <c r="J147" s="242">
        <f>ROUND(I147*H147,2)</f>
        <v>0</v>
      </c>
      <c r="K147" s="238" t="s">
        <v>151</v>
      </c>
      <c r="L147" s="44"/>
      <c r="M147" s="243" t="s">
        <v>1</v>
      </c>
      <c r="N147" s="244" t="s">
        <v>47</v>
      </c>
      <c r="O147" s="91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7" t="s">
        <v>152</v>
      </c>
      <c r="AT147" s="247" t="s">
        <v>148</v>
      </c>
      <c r="AU147" s="247" t="s">
        <v>91</v>
      </c>
      <c r="AY147" s="17" t="s">
        <v>146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7" t="s">
        <v>14</v>
      </c>
      <c r="BK147" s="248">
        <f>ROUND(I147*H147,2)</f>
        <v>0</v>
      </c>
      <c r="BL147" s="17" t="s">
        <v>152</v>
      </c>
      <c r="BM147" s="247" t="s">
        <v>1482</v>
      </c>
    </row>
    <row r="148" s="13" customFormat="1">
      <c r="A148" s="13"/>
      <c r="B148" s="249"/>
      <c r="C148" s="250"/>
      <c r="D148" s="251" t="s">
        <v>154</v>
      </c>
      <c r="E148" s="252" t="s">
        <v>261</v>
      </c>
      <c r="F148" s="253" t="s">
        <v>1483</v>
      </c>
      <c r="G148" s="250"/>
      <c r="H148" s="254">
        <v>0.66300000000000003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154</v>
      </c>
      <c r="AU148" s="260" t="s">
        <v>91</v>
      </c>
      <c r="AV148" s="13" t="s">
        <v>91</v>
      </c>
      <c r="AW148" s="13" t="s">
        <v>36</v>
      </c>
      <c r="AX148" s="13" t="s">
        <v>82</v>
      </c>
      <c r="AY148" s="260" t="s">
        <v>146</v>
      </c>
    </row>
    <row r="149" s="13" customFormat="1">
      <c r="A149" s="13"/>
      <c r="B149" s="249"/>
      <c r="C149" s="250"/>
      <c r="D149" s="251" t="s">
        <v>154</v>
      </c>
      <c r="E149" s="252" t="s">
        <v>255</v>
      </c>
      <c r="F149" s="253" t="s">
        <v>1484</v>
      </c>
      <c r="G149" s="250"/>
      <c r="H149" s="254">
        <v>1.012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154</v>
      </c>
      <c r="AU149" s="260" t="s">
        <v>91</v>
      </c>
      <c r="AV149" s="13" t="s">
        <v>91</v>
      </c>
      <c r="AW149" s="13" t="s">
        <v>36</v>
      </c>
      <c r="AX149" s="13" t="s">
        <v>82</v>
      </c>
      <c r="AY149" s="260" t="s">
        <v>146</v>
      </c>
    </row>
    <row r="150" s="13" customFormat="1">
      <c r="A150" s="13"/>
      <c r="B150" s="249"/>
      <c r="C150" s="250"/>
      <c r="D150" s="251" t="s">
        <v>154</v>
      </c>
      <c r="E150" s="252" t="s">
        <v>267</v>
      </c>
      <c r="F150" s="253" t="s">
        <v>1485</v>
      </c>
      <c r="G150" s="250"/>
      <c r="H150" s="254">
        <v>0.46200000000000002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154</v>
      </c>
      <c r="AU150" s="260" t="s">
        <v>91</v>
      </c>
      <c r="AV150" s="13" t="s">
        <v>91</v>
      </c>
      <c r="AW150" s="13" t="s">
        <v>36</v>
      </c>
      <c r="AX150" s="13" t="s">
        <v>82</v>
      </c>
      <c r="AY150" s="260" t="s">
        <v>146</v>
      </c>
    </row>
    <row r="151" s="14" customFormat="1">
      <c r="A151" s="14"/>
      <c r="B151" s="261"/>
      <c r="C151" s="262"/>
      <c r="D151" s="251" t="s">
        <v>154</v>
      </c>
      <c r="E151" s="263" t="s">
        <v>258</v>
      </c>
      <c r="F151" s="264" t="s">
        <v>157</v>
      </c>
      <c r="G151" s="262"/>
      <c r="H151" s="265">
        <v>2.137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154</v>
      </c>
      <c r="AU151" s="271" t="s">
        <v>91</v>
      </c>
      <c r="AV151" s="14" t="s">
        <v>152</v>
      </c>
      <c r="AW151" s="14" t="s">
        <v>36</v>
      </c>
      <c r="AX151" s="14" t="s">
        <v>14</v>
      </c>
      <c r="AY151" s="271" t="s">
        <v>146</v>
      </c>
    </row>
    <row r="152" s="2" customFormat="1" ht="36" customHeight="1">
      <c r="A152" s="38"/>
      <c r="B152" s="39"/>
      <c r="C152" s="236" t="s">
        <v>190</v>
      </c>
      <c r="D152" s="236" t="s">
        <v>148</v>
      </c>
      <c r="E152" s="237" t="s">
        <v>886</v>
      </c>
      <c r="F152" s="238" t="s">
        <v>887</v>
      </c>
      <c r="G152" s="239" t="s">
        <v>182</v>
      </c>
      <c r="H152" s="240">
        <v>1.012</v>
      </c>
      <c r="I152" s="241"/>
      <c r="J152" s="242">
        <f>ROUND(I152*H152,2)</f>
        <v>0</v>
      </c>
      <c r="K152" s="238" t="s">
        <v>1</v>
      </c>
      <c r="L152" s="44"/>
      <c r="M152" s="243" t="s">
        <v>1</v>
      </c>
      <c r="N152" s="244" t="s">
        <v>47</v>
      </c>
      <c r="O152" s="91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7" t="s">
        <v>152</v>
      </c>
      <c r="AT152" s="247" t="s">
        <v>148</v>
      </c>
      <c r="AU152" s="247" t="s">
        <v>91</v>
      </c>
      <c r="AY152" s="17" t="s">
        <v>146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7" t="s">
        <v>14</v>
      </c>
      <c r="BK152" s="248">
        <f>ROUND(I152*H152,2)</f>
        <v>0</v>
      </c>
      <c r="BL152" s="17" t="s">
        <v>152</v>
      </c>
      <c r="BM152" s="247" t="s">
        <v>1486</v>
      </c>
    </row>
    <row r="153" s="13" customFormat="1">
      <c r="A153" s="13"/>
      <c r="B153" s="249"/>
      <c r="C153" s="250"/>
      <c r="D153" s="251" t="s">
        <v>154</v>
      </c>
      <c r="E153" s="252" t="s">
        <v>1</v>
      </c>
      <c r="F153" s="253" t="s">
        <v>255</v>
      </c>
      <c r="G153" s="250"/>
      <c r="H153" s="254">
        <v>1.012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154</v>
      </c>
      <c r="AU153" s="260" t="s">
        <v>91</v>
      </c>
      <c r="AV153" s="13" t="s">
        <v>91</v>
      </c>
      <c r="AW153" s="13" t="s">
        <v>36</v>
      </c>
      <c r="AX153" s="13" t="s">
        <v>82</v>
      </c>
      <c r="AY153" s="260" t="s">
        <v>146</v>
      </c>
    </row>
    <row r="154" s="14" customFormat="1">
      <c r="A154" s="14"/>
      <c r="B154" s="261"/>
      <c r="C154" s="262"/>
      <c r="D154" s="251" t="s">
        <v>154</v>
      </c>
      <c r="E154" s="263" t="s">
        <v>1</v>
      </c>
      <c r="F154" s="264" t="s">
        <v>157</v>
      </c>
      <c r="G154" s="262"/>
      <c r="H154" s="265">
        <v>1.012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154</v>
      </c>
      <c r="AU154" s="271" t="s">
        <v>91</v>
      </c>
      <c r="AV154" s="14" t="s">
        <v>152</v>
      </c>
      <c r="AW154" s="14" t="s">
        <v>36</v>
      </c>
      <c r="AX154" s="14" t="s">
        <v>14</v>
      </c>
      <c r="AY154" s="271" t="s">
        <v>146</v>
      </c>
    </row>
    <row r="155" s="2" customFormat="1" ht="36" customHeight="1">
      <c r="A155" s="38"/>
      <c r="B155" s="39"/>
      <c r="C155" s="236" t="s">
        <v>197</v>
      </c>
      <c r="D155" s="236" t="s">
        <v>148</v>
      </c>
      <c r="E155" s="237" t="s">
        <v>889</v>
      </c>
      <c r="F155" s="238" t="s">
        <v>181</v>
      </c>
      <c r="G155" s="239" t="s">
        <v>182</v>
      </c>
      <c r="H155" s="240">
        <v>0.66300000000000003</v>
      </c>
      <c r="I155" s="241"/>
      <c r="J155" s="242">
        <f>ROUND(I155*H155,2)</f>
        <v>0</v>
      </c>
      <c r="K155" s="238" t="s">
        <v>1</v>
      </c>
      <c r="L155" s="44"/>
      <c r="M155" s="243" t="s">
        <v>1</v>
      </c>
      <c r="N155" s="244" t="s">
        <v>47</v>
      </c>
      <c r="O155" s="91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7" t="s">
        <v>152</v>
      </c>
      <c r="AT155" s="247" t="s">
        <v>148</v>
      </c>
      <c r="AU155" s="247" t="s">
        <v>91</v>
      </c>
      <c r="AY155" s="17" t="s">
        <v>146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7" t="s">
        <v>14</v>
      </c>
      <c r="BK155" s="248">
        <f>ROUND(I155*H155,2)</f>
        <v>0</v>
      </c>
      <c r="BL155" s="17" t="s">
        <v>152</v>
      </c>
      <c r="BM155" s="247" t="s">
        <v>1487</v>
      </c>
    </row>
    <row r="156" s="13" customFormat="1">
      <c r="A156" s="13"/>
      <c r="B156" s="249"/>
      <c r="C156" s="250"/>
      <c r="D156" s="251" t="s">
        <v>154</v>
      </c>
      <c r="E156" s="252" t="s">
        <v>1</v>
      </c>
      <c r="F156" s="253" t="s">
        <v>261</v>
      </c>
      <c r="G156" s="250"/>
      <c r="H156" s="254">
        <v>0.66300000000000003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154</v>
      </c>
      <c r="AU156" s="260" t="s">
        <v>91</v>
      </c>
      <c r="AV156" s="13" t="s">
        <v>91</v>
      </c>
      <c r="AW156" s="13" t="s">
        <v>36</v>
      </c>
      <c r="AX156" s="13" t="s">
        <v>82</v>
      </c>
      <c r="AY156" s="260" t="s">
        <v>146</v>
      </c>
    </row>
    <row r="157" s="14" customFormat="1">
      <c r="A157" s="14"/>
      <c r="B157" s="261"/>
      <c r="C157" s="262"/>
      <c r="D157" s="251" t="s">
        <v>154</v>
      </c>
      <c r="E157" s="263" t="s">
        <v>1</v>
      </c>
      <c r="F157" s="264" t="s">
        <v>157</v>
      </c>
      <c r="G157" s="262"/>
      <c r="H157" s="265">
        <v>0.66300000000000003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154</v>
      </c>
      <c r="AU157" s="271" t="s">
        <v>91</v>
      </c>
      <c r="AV157" s="14" t="s">
        <v>152</v>
      </c>
      <c r="AW157" s="14" t="s">
        <v>36</v>
      </c>
      <c r="AX157" s="14" t="s">
        <v>14</v>
      </c>
      <c r="AY157" s="271" t="s">
        <v>146</v>
      </c>
    </row>
    <row r="158" s="2" customFormat="1" ht="36" customHeight="1">
      <c r="A158" s="38"/>
      <c r="B158" s="39"/>
      <c r="C158" s="236" t="s">
        <v>202</v>
      </c>
      <c r="D158" s="236" t="s">
        <v>148</v>
      </c>
      <c r="E158" s="237" t="s">
        <v>892</v>
      </c>
      <c r="F158" s="238" t="s">
        <v>893</v>
      </c>
      <c r="G158" s="239" t="s">
        <v>182</v>
      </c>
      <c r="H158" s="240">
        <v>0.46200000000000002</v>
      </c>
      <c r="I158" s="241"/>
      <c r="J158" s="242">
        <f>ROUND(I158*H158,2)</f>
        <v>0</v>
      </c>
      <c r="K158" s="238" t="s">
        <v>1</v>
      </c>
      <c r="L158" s="44"/>
      <c r="M158" s="243" t="s">
        <v>1</v>
      </c>
      <c r="N158" s="244" t="s">
        <v>47</v>
      </c>
      <c r="O158" s="91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7" t="s">
        <v>152</v>
      </c>
      <c r="AT158" s="247" t="s">
        <v>148</v>
      </c>
      <c r="AU158" s="247" t="s">
        <v>91</v>
      </c>
      <c r="AY158" s="17" t="s">
        <v>146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7" t="s">
        <v>14</v>
      </c>
      <c r="BK158" s="248">
        <f>ROUND(I158*H158,2)</f>
        <v>0</v>
      </c>
      <c r="BL158" s="17" t="s">
        <v>152</v>
      </c>
      <c r="BM158" s="247" t="s">
        <v>1488</v>
      </c>
    </row>
    <row r="159" s="13" customFormat="1">
      <c r="A159" s="13"/>
      <c r="B159" s="249"/>
      <c r="C159" s="250"/>
      <c r="D159" s="251" t="s">
        <v>154</v>
      </c>
      <c r="E159" s="252" t="s">
        <v>1</v>
      </c>
      <c r="F159" s="253" t="s">
        <v>267</v>
      </c>
      <c r="G159" s="250"/>
      <c r="H159" s="254">
        <v>0.46200000000000002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154</v>
      </c>
      <c r="AU159" s="260" t="s">
        <v>91</v>
      </c>
      <c r="AV159" s="13" t="s">
        <v>91</v>
      </c>
      <c r="AW159" s="13" t="s">
        <v>36</v>
      </c>
      <c r="AX159" s="13" t="s">
        <v>82</v>
      </c>
      <c r="AY159" s="260" t="s">
        <v>146</v>
      </c>
    </row>
    <row r="160" s="14" customFormat="1">
      <c r="A160" s="14"/>
      <c r="B160" s="261"/>
      <c r="C160" s="262"/>
      <c r="D160" s="251" t="s">
        <v>154</v>
      </c>
      <c r="E160" s="263" t="s">
        <v>1</v>
      </c>
      <c r="F160" s="264" t="s">
        <v>157</v>
      </c>
      <c r="G160" s="262"/>
      <c r="H160" s="265">
        <v>0.46200000000000002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154</v>
      </c>
      <c r="AU160" s="271" t="s">
        <v>91</v>
      </c>
      <c r="AV160" s="14" t="s">
        <v>152</v>
      </c>
      <c r="AW160" s="14" t="s">
        <v>36</v>
      </c>
      <c r="AX160" s="14" t="s">
        <v>14</v>
      </c>
      <c r="AY160" s="271" t="s">
        <v>146</v>
      </c>
    </row>
    <row r="161" s="12" customFormat="1" ht="25.92" customHeight="1">
      <c r="A161" s="12"/>
      <c r="B161" s="220"/>
      <c r="C161" s="221"/>
      <c r="D161" s="222" t="s">
        <v>81</v>
      </c>
      <c r="E161" s="223" t="s">
        <v>211</v>
      </c>
      <c r="F161" s="223" t="s">
        <v>212</v>
      </c>
      <c r="G161" s="221"/>
      <c r="H161" s="221"/>
      <c r="I161" s="224"/>
      <c r="J161" s="225">
        <f>BK161</f>
        <v>0</v>
      </c>
      <c r="K161" s="221"/>
      <c r="L161" s="226"/>
      <c r="M161" s="227"/>
      <c r="N161" s="228"/>
      <c r="O161" s="228"/>
      <c r="P161" s="229">
        <f>P162</f>
        <v>0</v>
      </c>
      <c r="Q161" s="228"/>
      <c r="R161" s="229">
        <f>R162</f>
        <v>0</v>
      </c>
      <c r="S161" s="228"/>
      <c r="T161" s="230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1" t="s">
        <v>91</v>
      </c>
      <c r="AT161" s="232" t="s">
        <v>81</v>
      </c>
      <c r="AU161" s="232" t="s">
        <v>82</v>
      </c>
      <c r="AY161" s="231" t="s">
        <v>146</v>
      </c>
      <c r="BK161" s="233">
        <f>BK162</f>
        <v>0</v>
      </c>
    </row>
    <row r="162" s="12" customFormat="1" ht="22.8" customHeight="1">
      <c r="A162" s="12"/>
      <c r="B162" s="220"/>
      <c r="C162" s="221"/>
      <c r="D162" s="222" t="s">
        <v>81</v>
      </c>
      <c r="E162" s="234" t="s">
        <v>1489</v>
      </c>
      <c r="F162" s="234" t="s">
        <v>1490</v>
      </c>
      <c r="G162" s="221"/>
      <c r="H162" s="221"/>
      <c r="I162" s="224"/>
      <c r="J162" s="235">
        <f>BK162</f>
        <v>0</v>
      </c>
      <c r="K162" s="221"/>
      <c r="L162" s="226"/>
      <c r="M162" s="227"/>
      <c r="N162" s="228"/>
      <c r="O162" s="228"/>
      <c r="P162" s="229">
        <f>P163</f>
        <v>0</v>
      </c>
      <c r="Q162" s="228"/>
      <c r="R162" s="229">
        <f>R163</f>
        <v>0</v>
      </c>
      <c r="S162" s="228"/>
      <c r="T162" s="230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1" t="s">
        <v>91</v>
      </c>
      <c r="AT162" s="232" t="s">
        <v>81</v>
      </c>
      <c r="AU162" s="232" t="s">
        <v>14</v>
      </c>
      <c r="AY162" s="231" t="s">
        <v>146</v>
      </c>
      <c r="BK162" s="233">
        <f>BK163</f>
        <v>0</v>
      </c>
    </row>
    <row r="163" s="2" customFormat="1" ht="48" customHeight="1">
      <c r="A163" s="38"/>
      <c r="B163" s="39"/>
      <c r="C163" s="236" t="s">
        <v>207</v>
      </c>
      <c r="D163" s="236" t="s">
        <v>148</v>
      </c>
      <c r="E163" s="237" t="s">
        <v>1491</v>
      </c>
      <c r="F163" s="238" t="s">
        <v>1492</v>
      </c>
      <c r="G163" s="239" t="s">
        <v>182</v>
      </c>
      <c r="H163" s="240">
        <v>4.6269999999999998</v>
      </c>
      <c r="I163" s="241"/>
      <c r="J163" s="242">
        <f>ROUND(I163*H163,2)</f>
        <v>0</v>
      </c>
      <c r="K163" s="238" t="s">
        <v>151</v>
      </c>
      <c r="L163" s="44"/>
      <c r="M163" s="243" t="s">
        <v>1</v>
      </c>
      <c r="N163" s="244" t="s">
        <v>47</v>
      </c>
      <c r="O163" s="91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7" t="s">
        <v>218</v>
      </c>
      <c r="AT163" s="247" t="s">
        <v>148</v>
      </c>
      <c r="AU163" s="247" t="s">
        <v>91</v>
      </c>
      <c r="AY163" s="17" t="s">
        <v>146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7" t="s">
        <v>14</v>
      </c>
      <c r="BK163" s="248">
        <f>ROUND(I163*H163,2)</f>
        <v>0</v>
      </c>
      <c r="BL163" s="17" t="s">
        <v>218</v>
      </c>
      <c r="BM163" s="247" t="s">
        <v>1493</v>
      </c>
    </row>
    <row r="164" s="12" customFormat="1" ht="25.92" customHeight="1">
      <c r="A164" s="12"/>
      <c r="B164" s="220"/>
      <c r="C164" s="221"/>
      <c r="D164" s="222" t="s">
        <v>81</v>
      </c>
      <c r="E164" s="223" t="s">
        <v>203</v>
      </c>
      <c r="F164" s="223" t="s">
        <v>1494</v>
      </c>
      <c r="G164" s="221"/>
      <c r="H164" s="221"/>
      <c r="I164" s="224"/>
      <c r="J164" s="225">
        <f>BK164</f>
        <v>0</v>
      </c>
      <c r="K164" s="221"/>
      <c r="L164" s="226"/>
      <c r="M164" s="227"/>
      <c r="N164" s="228"/>
      <c r="O164" s="228"/>
      <c r="P164" s="229">
        <f>P165+P183+P194+P212+P214+P218</f>
        <v>0</v>
      </c>
      <c r="Q164" s="228"/>
      <c r="R164" s="229">
        <f>R165+R183+R194+R212+R214+R218</f>
        <v>12.909070199999997</v>
      </c>
      <c r="S164" s="228"/>
      <c r="T164" s="230">
        <f>T165+T183+T194+T212+T214+T218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1" t="s">
        <v>161</v>
      </c>
      <c r="AT164" s="232" t="s">
        <v>81</v>
      </c>
      <c r="AU164" s="232" t="s">
        <v>82</v>
      </c>
      <c r="AY164" s="231" t="s">
        <v>146</v>
      </c>
      <c r="BK164" s="233">
        <f>BK165+BK183+BK194+BK212+BK214+BK218</f>
        <v>0</v>
      </c>
    </row>
    <row r="165" s="12" customFormat="1" ht="22.8" customHeight="1">
      <c r="A165" s="12"/>
      <c r="B165" s="220"/>
      <c r="C165" s="221"/>
      <c r="D165" s="222" t="s">
        <v>81</v>
      </c>
      <c r="E165" s="234" t="s">
        <v>1495</v>
      </c>
      <c r="F165" s="234" t="s">
        <v>1496</v>
      </c>
      <c r="G165" s="221"/>
      <c r="H165" s="221"/>
      <c r="I165" s="224"/>
      <c r="J165" s="235">
        <f>BK165</f>
        <v>0</v>
      </c>
      <c r="K165" s="221"/>
      <c r="L165" s="226"/>
      <c r="M165" s="227"/>
      <c r="N165" s="228"/>
      <c r="O165" s="228"/>
      <c r="P165" s="229">
        <f>SUM(P166:P182)</f>
        <v>0</v>
      </c>
      <c r="Q165" s="228"/>
      <c r="R165" s="229">
        <f>SUM(R166:R182)</f>
        <v>12.909070199999997</v>
      </c>
      <c r="S165" s="228"/>
      <c r="T165" s="230">
        <f>SUM(T166:T182)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1" t="s">
        <v>161</v>
      </c>
      <c r="AT165" s="232" t="s">
        <v>81</v>
      </c>
      <c r="AU165" s="232" t="s">
        <v>14</v>
      </c>
      <c r="AY165" s="231" t="s">
        <v>146</v>
      </c>
      <c r="BK165" s="233">
        <f>SUM(BK166:BK182)</f>
        <v>0</v>
      </c>
    </row>
    <row r="166" s="2" customFormat="1" ht="48" customHeight="1">
      <c r="A166" s="38"/>
      <c r="B166" s="39"/>
      <c r="C166" s="236" t="s">
        <v>215</v>
      </c>
      <c r="D166" s="236" t="s">
        <v>148</v>
      </c>
      <c r="E166" s="237" t="s">
        <v>1497</v>
      </c>
      <c r="F166" s="238" t="s">
        <v>1498</v>
      </c>
      <c r="G166" s="239" t="s">
        <v>112</v>
      </c>
      <c r="H166" s="240">
        <v>2.2000000000000002</v>
      </c>
      <c r="I166" s="241"/>
      <c r="J166" s="242">
        <f>ROUND(I166*H166,2)</f>
        <v>0</v>
      </c>
      <c r="K166" s="238" t="s">
        <v>151</v>
      </c>
      <c r="L166" s="44"/>
      <c r="M166" s="243" t="s">
        <v>1</v>
      </c>
      <c r="N166" s="244" t="s">
        <v>47</v>
      </c>
      <c r="O166" s="91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7" t="s">
        <v>571</v>
      </c>
      <c r="AT166" s="247" t="s">
        <v>148</v>
      </c>
      <c r="AU166" s="247" t="s">
        <v>91</v>
      </c>
      <c r="AY166" s="17" t="s">
        <v>146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7" t="s">
        <v>14</v>
      </c>
      <c r="BK166" s="248">
        <f>ROUND(I166*H166,2)</f>
        <v>0</v>
      </c>
      <c r="BL166" s="17" t="s">
        <v>571</v>
      </c>
      <c r="BM166" s="247" t="s">
        <v>1499</v>
      </c>
    </row>
    <row r="167" s="2" customFormat="1" ht="48" customHeight="1">
      <c r="A167" s="38"/>
      <c r="B167" s="39"/>
      <c r="C167" s="236" t="s">
        <v>224</v>
      </c>
      <c r="D167" s="236" t="s">
        <v>148</v>
      </c>
      <c r="E167" s="237" t="s">
        <v>1500</v>
      </c>
      <c r="F167" s="238" t="s">
        <v>1501</v>
      </c>
      <c r="G167" s="239" t="s">
        <v>112</v>
      </c>
      <c r="H167" s="240">
        <v>2.2000000000000002</v>
      </c>
      <c r="I167" s="241"/>
      <c r="J167" s="242">
        <f>ROUND(I167*H167,2)</f>
        <v>0</v>
      </c>
      <c r="K167" s="238" t="s">
        <v>151</v>
      </c>
      <c r="L167" s="44"/>
      <c r="M167" s="243" t="s">
        <v>1</v>
      </c>
      <c r="N167" s="244" t="s">
        <v>47</v>
      </c>
      <c r="O167" s="91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7" t="s">
        <v>571</v>
      </c>
      <c r="AT167" s="247" t="s">
        <v>148</v>
      </c>
      <c r="AU167" s="247" t="s">
        <v>91</v>
      </c>
      <c r="AY167" s="17" t="s">
        <v>146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7" t="s">
        <v>14</v>
      </c>
      <c r="BK167" s="248">
        <f>ROUND(I167*H167,2)</f>
        <v>0</v>
      </c>
      <c r="BL167" s="17" t="s">
        <v>571</v>
      </c>
      <c r="BM167" s="247" t="s">
        <v>1502</v>
      </c>
    </row>
    <row r="168" s="2" customFormat="1" ht="36" customHeight="1">
      <c r="A168" s="38"/>
      <c r="B168" s="39"/>
      <c r="C168" s="236" t="s">
        <v>8</v>
      </c>
      <c r="D168" s="236" t="s">
        <v>148</v>
      </c>
      <c r="E168" s="237" t="s">
        <v>1503</v>
      </c>
      <c r="F168" s="238" t="s">
        <v>1504</v>
      </c>
      <c r="G168" s="239" t="s">
        <v>112</v>
      </c>
      <c r="H168" s="240">
        <v>2.2000000000000002</v>
      </c>
      <c r="I168" s="241"/>
      <c r="J168" s="242">
        <f>ROUND(I168*H168,2)</f>
        <v>0</v>
      </c>
      <c r="K168" s="238" t="s">
        <v>151</v>
      </c>
      <c r="L168" s="44"/>
      <c r="M168" s="243" t="s">
        <v>1</v>
      </c>
      <c r="N168" s="244" t="s">
        <v>47</v>
      </c>
      <c r="O168" s="91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7" t="s">
        <v>571</v>
      </c>
      <c r="AT168" s="247" t="s">
        <v>148</v>
      </c>
      <c r="AU168" s="247" t="s">
        <v>91</v>
      </c>
      <c r="AY168" s="17" t="s">
        <v>146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7" t="s">
        <v>14</v>
      </c>
      <c r="BK168" s="248">
        <f>ROUND(I168*H168,2)</f>
        <v>0</v>
      </c>
      <c r="BL168" s="17" t="s">
        <v>571</v>
      </c>
      <c r="BM168" s="247" t="s">
        <v>1505</v>
      </c>
    </row>
    <row r="169" s="2" customFormat="1" ht="24" customHeight="1">
      <c r="A169" s="38"/>
      <c r="B169" s="39"/>
      <c r="C169" s="236" t="s">
        <v>218</v>
      </c>
      <c r="D169" s="236" t="s">
        <v>148</v>
      </c>
      <c r="E169" s="237" t="s">
        <v>1506</v>
      </c>
      <c r="F169" s="238" t="s">
        <v>1507</v>
      </c>
      <c r="G169" s="239" t="s">
        <v>251</v>
      </c>
      <c r="H169" s="240">
        <v>5.5</v>
      </c>
      <c r="I169" s="241"/>
      <c r="J169" s="242">
        <f>ROUND(I169*H169,2)</f>
        <v>0</v>
      </c>
      <c r="K169" s="238" t="s">
        <v>151</v>
      </c>
      <c r="L169" s="44"/>
      <c r="M169" s="243" t="s">
        <v>1</v>
      </c>
      <c r="N169" s="244" t="s">
        <v>47</v>
      </c>
      <c r="O169" s="91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7" t="s">
        <v>571</v>
      </c>
      <c r="AT169" s="247" t="s">
        <v>148</v>
      </c>
      <c r="AU169" s="247" t="s">
        <v>91</v>
      </c>
      <c r="AY169" s="17" t="s">
        <v>146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7" t="s">
        <v>14</v>
      </c>
      <c r="BK169" s="248">
        <f>ROUND(I169*H169,2)</f>
        <v>0</v>
      </c>
      <c r="BL169" s="17" t="s">
        <v>571</v>
      </c>
      <c r="BM169" s="247" t="s">
        <v>1508</v>
      </c>
    </row>
    <row r="170" s="2" customFormat="1" ht="60" customHeight="1">
      <c r="A170" s="38"/>
      <c r="B170" s="39"/>
      <c r="C170" s="236" t="s">
        <v>350</v>
      </c>
      <c r="D170" s="236" t="s">
        <v>148</v>
      </c>
      <c r="E170" s="237" t="s">
        <v>1509</v>
      </c>
      <c r="F170" s="238" t="s">
        <v>1510</v>
      </c>
      <c r="G170" s="239" t="s">
        <v>193</v>
      </c>
      <c r="H170" s="240">
        <v>1</v>
      </c>
      <c r="I170" s="241"/>
      <c r="J170" s="242">
        <f>ROUND(I170*H170,2)</f>
        <v>0</v>
      </c>
      <c r="K170" s="238" t="s">
        <v>151</v>
      </c>
      <c r="L170" s="44"/>
      <c r="M170" s="243" t="s">
        <v>1</v>
      </c>
      <c r="N170" s="244" t="s">
        <v>47</v>
      </c>
      <c r="O170" s="91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7" t="s">
        <v>571</v>
      </c>
      <c r="AT170" s="247" t="s">
        <v>148</v>
      </c>
      <c r="AU170" s="247" t="s">
        <v>91</v>
      </c>
      <c r="AY170" s="17" t="s">
        <v>146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7" t="s">
        <v>14</v>
      </c>
      <c r="BK170" s="248">
        <f>ROUND(I170*H170,2)</f>
        <v>0</v>
      </c>
      <c r="BL170" s="17" t="s">
        <v>571</v>
      </c>
      <c r="BM170" s="247" t="s">
        <v>1511</v>
      </c>
    </row>
    <row r="171" s="2" customFormat="1" ht="24" customHeight="1">
      <c r="A171" s="38"/>
      <c r="B171" s="39"/>
      <c r="C171" s="236" t="s">
        <v>355</v>
      </c>
      <c r="D171" s="236" t="s">
        <v>148</v>
      </c>
      <c r="E171" s="237" t="s">
        <v>1512</v>
      </c>
      <c r="F171" s="238" t="s">
        <v>1513</v>
      </c>
      <c r="G171" s="239" t="s">
        <v>115</v>
      </c>
      <c r="H171" s="240">
        <v>4.5999999999999996</v>
      </c>
      <c r="I171" s="241"/>
      <c r="J171" s="242">
        <f>ROUND(I171*H171,2)</f>
        <v>0</v>
      </c>
      <c r="K171" s="238" t="s">
        <v>151</v>
      </c>
      <c r="L171" s="44"/>
      <c r="M171" s="243" t="s">
        <v>1</v>
      </c>
      <c r="N171" s="244" t="s">
        <v>47</v>
      </c>
      <c r="O171" s="91"/>
      <c r="P171" s="245">
        <f>O171*H171</f>
        <v>0</v>
      </c>
      <c r="Q171" s="245">
        <v>2.2563399999999998</v>
      </c>
      <c r="R171" s="245">
        <f>Q171*H171</f>
        <v>10.379163999999998</v>
      </c>
      <c r="S171" s="245">
        <v>0</v>
      </c>
      <c r="T171" s="24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7" t="s">
        <v>571</v>
      </c>
      <c r="AT171" s="247" t="s">
        <v>148</v>
      </c>
      <c r="AU171" s="247" t="s">
        <v>91</v>
      </c>
      <c r="AY171" s="17" t="s">
        <v>146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7" t="s">
        <v>14</v>
      </c>
      <c r="BK171" s="248">
        <f>ROUND(I171*H171,2)</f>
        <v>0</v>
      </c>
      <c r="BL171" s="17" t="s">
        <v>571</v>
      </c>
      <c r="BM171" s="247" t="s">
        <v>1514</v>
      </c>
    </row>
    <row r="172" s="2" customFormat="1" ht="24" customHeight="1">
      <c r="A172" s="38"/>
      <c r="B172" s="39"/>
      <c r="C172" s="236" t="s">
        <v>360</v>
      </c>
      <c r="D172" s="236" t="s">
        <v>148</v>
      </c>
      <c r="E172" s="237" t="s">
        <v>1515</v>
      </c>
      <c r="F172" s="238" t="s">
        <v>1516</v>
      </c>
      <c r="G172" s="239" t="s">
        <v>182</v>
      </c>
      <c r="H172" s="240">
        <v>0.46000000000000002</v>
      </c>
      <c r="I172" s="241"/>
      <c r="J172" s="242">
        <f>ROUND(I172*H172,2)</f>
        <v>0</v>
      </c>
      <c r="K172" s="238" t="s">
        <v>151</v>
      </c>
      <c r="L172" s="44"/>
      <c r="M172" s="243" t="s">
        <v>1</v>
      </c>
      <c r="N172" s="244" t="s">
        <v>47</v>
      </c>
      <c r="O172" s="91"/>
      <c r="P172" s="245">
        <f>O172*H172</f>
        <v>0</v>
      </c>
      <c r="Q172" s="245">
        <v>1.0601700000000001</v>
      </c>
      <c r="R172" s="245">
        <f>Q172*H172</f>
        <v>0.48767820000000006</v>
      </c>
      <c r="S172" s="245">
        <v>0</v>
      </c>
      <c r="T172" s="24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7" t="s">
        <v>571</v>
      </c>
      <c r="AT172" s="247" t="s">
        <v>148</v>
      </c>
      <c r="AU172" s="247" t="s">
        <v>91</v>
      </c>
      <c r="AY172" s="17" t="s">
        <v>146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7" t="s">
        <v>14</v>
      </c>
      <c r="BK172" s="248">
        <f>ROUND(I172*H172,2)</f>
        <v>0</v>
      </c>
      <c r="BL172" s="17" t="s">
        <v>571</v>
      </c>
      <c r="BM172" s="247" t="s">
        <v>1517</v>
      </c>
    </row>
    <row r="173" s="2" customFormat="1" ht="24" customHeight="1">
      <c r="A173" s="38"/>
      <c r="B173" s="39"/>
      <c r="C173" s="236" t="s">
        <v>371</v>
      </c>
      <c r="D173" s="236" t="s">
        <v>148</v>
      </c>
      <c r="E173" s="237" t="s">
        <v>1518</v>
      </c>
      <c r="F173" s="238" t="s">
        <v>1519</v>
      </c>
      <c r="G173" s="239" t="s">
        <v>115</v>
      </c>
      <c r="H173" s="240">
        <v>1.55</v>
      </c>
      <c r="I173" s="241"/>
      <c r="J173" s="242">
        <f>ROUND(I173*H173,2)</f>
        <v>0</v>
      </c>
      <c r="K173" s="238" t="s">
        <v>1</v>
      </c>
      <c r="L173" s="44"/>
      <c r="M173" s="243" t="s">
        <v>1</v>
      </c>
      <c r="N173" s="244" t="s">
        <v>47</v>
      </c>
      <c r="O173" s="91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7" t="s">
        <v>571</v>
      </c>
      <c r="AT173" s="247" t="s">
        <v>148</v>
      </c>
      <c r="AU173" s="247" t="s">
        <v>91</v>
      </c>
      <c r="AY173" s="17" t="s">
        <v>146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7" t="s">
        <v>14</v>
      </c>
      <c r="BK173" s="248">
        <f>ROUND(I173*H173,2)</f>
        <v>0</v>
      </c>
      <c r="BL173" s="17" t="s">
        <v>571</v>
      </c>
      <c r="BM173" s="247" t="s">
        <v>1520</v>
      </c>
    </row>
    <row r="174" s="2" customFormat="1" ht="24" customHeight="1">
      <c r="A174" s="38"/>
      <c r="B174" s="39"/>
      <c r="C174" s="236" t="s">
        <v>7</v>
      </c>
      <c r="D174" s="236" t="s">
        <v>148</v>
      </c>
      <c r="E174" s="237" t="s">
        <v>1521</v>
      </c>
      <c r="F174" s="238" t="s">
        <v>1522</v>
      </c>
      <c r="G174" s="239" t="s">
        <v>112</v>
      </c>
      <c r="H174" s="240">
        <v>6.5</v>
      </c>
      <c r="I174" s="241"/>
      <c r="J174" s="242">
        <f>ROUND(I174*H174,2)</f>
        <v>0</v>
      </c>
      <c r="K174" s="238" t="s">
        <v>151</v>
      </c>
      <c r="L174" s="44"/>
      <c r="M174" s="243" t="s">
        <v>1</v>
      </c>
      <c r="N174" s="244" t="s">
        <v>47</v>
      </c>
      <c r="O174" s="91"/>
      <c r="P174" s="245">
        <f>O174*H174</f>
        <v>0</v>
      </c>
      <c r="Q174" s="245">
        <v>0.00084000000000000003</v>
      </c>
      <c r="R174" s="245">
        <f>Q174*H174</f>
        <v>0.0054600000000000004</v>
      </c>
      <c r="S174" s="245">
        <v>0</v>
      </c>
      <c r="T174" s="24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7" t="s">
        <v>571</v>
      </c>
      <c r="AT174" s="247" t="s">
        <v>148</v>
      </c>
      <c r="AU174" s="247" t="s">
        <v>91</v>
      </c>
      <c r="AY174" s="17" t="s">
        <v>146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7" t="s">
        <v>14</v>
      </c>
      <c r="BK174" s="248">
        <f>ROUND(I174*H174,2)</f>
        <v>0</v>
      </c>
      <c r="BL174" s="17" t="s">
        <v>571</v>
      </c>
      <c r="BM174" s="247" t="s">
        <v>1523</v>
      </c>
    </row>
    <row r="175" s="2" customFormat="1" ht="16.5" customHeight="1">
      <c r="A175" s="38"/>
      <c r="B175" s="39"/>
      <c r="C175" s="236" t="s">
        <v>382</v>
      </c>
      <c r="D175" s="236" t="s">
        <v>148</v>
      </c>
      <c r="E175" s="237" t="s">
        <v>1524</v>
      </c>
      <c r="F175" s="238" t="s">
        <v>1525</v>
      </c>
      <c r="G175" s="239" t="s">
        <v>115</v>
      </c>
      <c r="H175" s="240">
        <v>4.7999999999999998</v>
      </c>
      <c r="I175" s="241"/>
      <c r="J175" s="242">
        <f>ROUND(I175*H175,2)</f>
        <v>0</v>
      </c>
      <c r="K175" s="238" t="s">
        <v>151</v>
      </c>
      <c r="L175" s="44"/>
      <c r="M175" s="243" t="s">
        <v>1</v>
      </c>
      <c r="N175" s="244" t="s">
        <v>47</v>
      </c>
      <c r="O175" s="91"/>
      <c r="P175" s="245">
        <f>O175*H175</f>
        <v>0</v>
      </c>
      <c r="Q175" s="245">
        <v>0.00046000000000000001</v>
      </c>
      <c r="R175" s="245">
        <f>Q175*H175</f>
        <v>0.0022079999999999999</v>
      </c>
      <c r="S175" s="245">
        <v>0</v>
      </c>
      <c r="T175" s="24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7" t="s">
        <v>571</v>
      </c>
      <c r="AT175" s="247" t="s">
        <v>148</v>
      </c>
      <c r="AU175" s="247" t="s">
        <v>91</v>
      </c>
      <c r="AY175" s="17" t="s">
        <v>146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7" t="s">
        <v>14</v>
      </c>
      <c r="BK175" s="248">
        <f>ROUND(I175*H175,2)</f>
        <v>0</v>
      </c>
      <c r="BL175" s="17" t="s">
        <v>571</v>
      </c>
      <c r="BM175" s="247" t="s">
        <v>1526</v>
      </c>
    </row>
    <row r="176" s="2" customFormat="1" ht="24" customHeight="1">
      <c r="A176" s="38"/>
      <c r="B176" s="39"/>
      <c r="C176" s="236" t="s">
        <v>386</v>
      </c>
      <c r="D176" s="236" t="s">
        <v>148</v>
      </c>
      <c r="E176" s="237" t="s">
        <v>1527</v>
      </c>
      <c r="F176" s="238" t="s">
        <v>1528</v>
      </c>
      <c r="G176" s="239" t="s">
        <v>112</v>
      </c>
      <c r="H176" s="240">
        <v>6.5</v>
      </c>
      <c r="I176" s="241"/>
      <c r="J176" s="242">
        <f>ROUND(I176*H176,2)</f>
        <v>0</v>
      </c>
      <c r="K176" s="238" t="s">
        <v>151</v>
      </c>
      <c r="L176" s="44"/>
      <c r="M176" s="243" t="s">
        <v>1</v>
      </c>
      <c r="N176" s="244" t="s">
        <v>47</v>
      </c>
      <c r="O176" s="91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7" t="s">
        <v>571</v>
      </c>
      <c r="AT176" s="247" t="s">
        <v>148</v>
      </c>
      <c r="AU176" s="247" t="s">
        <v>91</v>
      </c>
      <c r="AY176" s="17" t="s">
        <v>146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7" t="s">
        <v>14</v>
      </c>
      <c r="BK176" s="248">
        <f>ROUND(I176*H176,2)</f>
        <v>0</v>
      </c>
      <c r="BL176" s="17" t="s">
        <v>571</v>
      </c>
      <c r="BM176" s="247" t="s">
        <v>1529</v>
      </c>
    </row>
    <row r="177" s="2" customFormat="1" ht="16.5" customHeight="1">
      <c r="A177" s="38"/>
      <c r="B177" s="39"/>
      <c r="C177" s="236" t="s">
        <v>391</v>
      </c>
      <c r="D177" s="236" t="s">
        <v>148</v>
      </c>
      <c r="E177" s="237" t="s">
        <v>1530</v>
      </c>
      <c r="F177" s="238" t="s">
        <v>1531</v>
      </c>
      <c r="G177" s="239" t="s">
        <v>115</v>
      </c>
      <c r="H177" s="240">
        <v>4.7999999999999998</v>
      </c>
      <c r="I177" s="241"/>
      <c r="J177" s="242">
        <f>ROUND(I177*H177,2)</f>
        <v>0</v>
      </c>
      <c r="K177" s="238" t="s">
        <v>151</v>
      </c>
      <c r="L177" s="44"/>
      <c r="M177" s="243" t="s">
        <v>1</v>
      </c>
      <c r="N177" s="244" t="s">
        <v>47</v>
      </c>
      <c r="O177" s="91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7" t="s">
        <v>571</v>
      </c>
      <c r="AT177" s="247" t="s">
        <v>148</v>
      </c>
      <c r="AU177" s="247" t="s">
        <v>91</v>
      </c>
      <c r="AY177" s="17" t="s">
        <v>146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7" t="s">
        <v>14</v>
      </c>
      <c r="BK177" s="248">
        <f>ROUND(I177*H177,2)</f>
        <v>0</v>
      </c>
      <c r="BL177" s="17" t="s">
        <v>571</v>
      </c>
      <c r="BM177" s="247" t="s">
        <v>1532</v>
      </c>
    </row>
    <row r="178" s="2" customFormat="1" ht="36" customHeight="1">
      <c r="A178" s="38"/>
      <c r="B178" s="39"/>
      <c r="C178" s="236" t="s">
        <v>395</v>
      </c>
      <c r="D178" s="236" t="s">
        <v>148</v>
      </c>
      <c r="E178" s="237" t="s">
        <v>1533</v>
      </c>
      <c r="F178" s="238" t="s">
        <v>1534</v>
      </c>
      <c r="G178" s="239" t="s">
        <v>112</v>
      </c>
      <c r="H178" s="240">
        <v>2.2000000000000002</v>
      </c>
      <c r="I178" s="241"/>
      <c r="J178" s="242">
        <f>ROUND(I178*H178,2)</f>
        <v>0</v>
      </c>
      <c r="K178" s="238" t="s">
        <v>151</v>
      </c>
      <c r="L178" s="44"/>
      <c r="M178" s="243" t="s">
        <v>1</v>
      </c>
      <c r="N178" s="244" t="s">
        <v>47</v>
      </c>
      <c r="O178" s="91"/>
      <c r="P178" s="245">
        <f>O178*H178</f>
        <v>0</v>
      </c>
      <c r="Q178" s="245">
        <v>0.29160000000000003</v>
      </c>
      <c r="R178" s="245">
        <f>Q178*H178</f>
        <v>0.64152000000000009</v>
      </c>
      <c r="S178" s="245">
        <v>0</v>
      </c>
      <c r="T178" s="24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7" t="s">
        <v>571</v>
      </c>
      <c r="AT178" s="247" t="s">
        <v>148</v>
      </c>
      <c r="AU178" s="247" t="s">
        <v>91</v>
      </c>
      <c r="AY178" s="17" t="s">
        <v>146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7" t="s">
        <v>14</v>
      </c>
      <c r="BK178" s="248">
        <f>ROUND(I178*H178,2)</f>
        <v>0</v>
      </c>
      <c r="BL178" s="17" t="s">
        <v>571</v>
      </c>
      <c r="BM178" s="247" t="s">
        <v>1535</v>
      </c>
    </row>
    <row r="179" s="2" customFormat="1" ht="36" customHeight="1">
      <c r="A179" s="38"/>
      <c r="B179" s="39"/>
      <c r="C179" s="236" t="s">
        <v>399</v>
      </c>
      <c r="D179" s="236" t="s">
        <v>148</v>
      </c>
      <c r="E179" s="237" t="s">
        <v>1536</v>
      </c>
      <c r="F179" s="238" t="s">
        <v>1537</v>
      </c>
      <c r="G179" s="239" t="s">
        <v>112</v>
      </c>
      <c r="H179" s="240">
        <v>2.2000000000000002</v>
      </c>
      <c r="I179" s="241"/>
      <c r="J179" s="242">
        <f>ROUND(I179*H179,2)</f>
        <v>0</v>
      </c>
      <c r="K179" s="238" t="s">
        <v>151</v>
      </c>
      <c r="L179" s="44"/>
      <c r="M179" s="243" t="s">
        <v>1</v>
      </c>
      <c r="N179" s="244" t="s">
        <v>47</v>
      </c>
      <c r="O179" s="91"/>
      <c r="P179" s="245">
        <f>O179*H179</f>
        <v>0</v>
      </c>
      <c r="Q179" s="245">
        <v>0.45294000000000001</v>
      </c>
      <c r="R179" s="245">
        <f>Q179*H179</f>
        <v>0.99646800000000013</v>
      </c>
      <c r="S179" s="245">
        <v>0</v>
      </c>
      <c r="T179" s="24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7" t="s">
        <v>571</v>
      </c>
      <c r="AT179" s="247" t="s">
        <v>148</v>
      </c>
      <c r="AU179" s="247" t="s">
        <v>91</v>
      </c>
      <c r="AY179" s="17" t="s">
        <v>146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7" t="s">
        <v>14</v>
      </c>
      <c r="BK179" s="248">
        <f>ROUND(I179*H179,2)</f>
        <v>0</v>
      </c>
      <c r="BL179" s="17" t="s">
        <v>571</v>
      </c>
      <c r="BM179" s="247" t="s">
        <v>1538</v>
      </c>
    </row>
    <row r="180" s="2" customFormat="1" ht="24" customHeight="1">
      <c r="A180" s="38"/>
      <c r="B180" s="39"/>
      <c r="C180" s="236" t="s">
        <v>403</v>
      </c>
      <c r="D180" s="236" t="s">
        <v>148</v>
      </c>
      <c r="E180" s="237" t="s">
        <v>1539</v>
      </c>
      <c r="F180" s="238" t="s">
        <v>1540</v>
      </c>
      <c r="G180" s="239" t="s">
        <v>112</v>
      </c>
      <c r="H180" s="240">
        <v>4.4000000000000004</v>
      </c>
      <c r="I180" s="241"/>
      <c r="J180" s="242">
        <f>ROUND(I180*H180,2)</f>
        <v>0</v>
      </c>
      <c r="K180" s="238" t="s">
        <v>151</v>
      </c>
      <c r="L180" s="44"/>
      <c r="M180" s="243" t="s">
        <v>1</v>
      </c>
      <c r="N180" s="244" t="s">
        <v>47</v>
      </c>
      <c r="O180" s="91"/>
      <c r="P180" s="245">
        <f>O180*H180</f>
        <v>0</v>
      </c>
      <c r="Q180" s="245">
        <v>0.090130000000000002</v>
      </c>
      <c r="R180" s="245">
        <f>Q180*H180</f>
        <v>0.39657200000000004</v>
      </c>
      <c r="S180" s="245">
        <v>0</v>
      </c>
      <c r="T180" s="24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7" t="s">
        <v>571</v>
      </c>
      <c r="AT180" s="247" t="s">
        <v>148</v>
      </c>
      <c r="AU180" s="247" t="s">
        <v>91</v>
      </c>
      <c r="AY180" s="17" t="s">
        <v>146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7" t="s">
        <v>14</v>
      </c>
      <c r="BK180" s="248">
        <f>ROUND(I180*H180,2)</f>
        <v>0</v>
      </c>
      <c r="BL180" s="17" t="s">
        <v>571</v>
      </c>
      <c r="BM180" s="247" t="s">
        <v>1541</v>
      </c>
    </row>
    <row r="181" s="13" customFormat="1">
      <c r="A181" s="13"/>
      <c r="B181" s="249"/>
      <c r="C181" s="250"/>
      <c r="D181" s="251" t="s">
        <v>154</v>
      </c>
      <c r="E181" s="252" t="s">
        <v>1</v>
      </c>
      <c r="F181" s="253" t="s">
        <v>1542</v>
      </c>
      <c r="G181" s="250"/>
      <c r="H181" s="254">
        <v>4.4000000000000004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154</v>
      </c>
      <c r="AU181" s="260" t="s">
        <v>91</v>
      </c>
      <c r="AV181" s="13" t="s">
        <v>91</v>
      </c>
      <c r="AW181" s="13" t="s">
        <v>36</v>
      </c>
      <c r="AX181" s="13" t="s">
        <v>82</v>
      </c>
      <c r="AY181" s="260" t="s">
        <v>146</v>
      </c>
    </row>
    <row r="182" s="14" customFormat="1">
      <c r="A182" s="14"/>
      <c r="B182" s="261"/>
      <c r="C182" s="262"/>
      <c r="D182" s="251" t="s">
        <v>154</v>
      </c>
      <c r="E182" s="263" t="s">
        <v>1</v>
      </c>
      <c r="F182" s="264" t="s">
        <v>157</v>
      </c>
      <c r="G182" s="262"/>
      <c r="H182" s="265">
        <v>4.4000000000000004</v>
      </c>
      <c r="I182" s="266"/>
      <c r="J182" s="262"/>
      <c r="K182" s="262"/>
      <c r="L182" s="267"/>
      <c r="M182" s="268"/>
      <c r="N182" s="269"/>
      <c r="O182" s="269"/>
      <c r="P182" s="269"/>
      <c r="Q182" s="269"/>
      <c r="R182" s="269"/>
      <c r="S182" s="269"/>
      <c r="T182" s="27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1" t="s">
        <v>154</v>
      </c>
      <c r="AU182" s="271" t="s">
        <v>91</v>
      </c>
      <c r="AV182" s="14" t="s">
        <v>152</v>
      </c>
      <c r="AW182" s="14" t="s">
        <v>36</v>
      </c>
      <c r="AX182" s="14" t="s">
        <v>14</v>
      </c>
      <c r="AY182" s="271" t="s">
        <v>146</v>
      </c>
    </row>
    <row r="183" s="12" customFormat="1" ht="22.8" customHeight="1">
      <c r="A183" s="12"/>
      <c r="B183" s="220"/>
      <c r="C183" s="221"/>
      <c r="D183" s="222" t="s">
        <v>81</v>
      </c>
      <c r="E183" s="234" t="s">
        <v>1543</v>
      </c>
      <c r="F183" s="234" t="s">
        <v>1544</v>
      </c>
      <c r="G183" s="221"/>
      <c r="H183" s="221"/>
      <c r="I183" s="224"/>
      <c r="J183" s="235">
        <f>BK183</f>
        <v>0</v>
      </c>
      <c r="K183" s="221"/>
      <c r="L183" s="226"/>
      <c r="M183" s="227"/>
      <c r="N183" s="228"/>
      <c r="O183" s="228"/>
      <c r="P183" s="229">
        <f>SUM(P184:P193)</f>
        <v>0</v>
      </c>
      <c r="Q183" s="228"/>
      <c r="R183" s="229">
        <f>SUM(R184:R193)</f>
        <v>0</v>
      </c>
      <c r="S183" s="228"/>
      <c r="T183" s="230">
        <f>SUM(T184:T193)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1" t="s">
        <v>14</v>
      </c>
      <c r="AT183" s="232" t="s">
        <v>81</v>
      </c>
      <c r="AU183" s="232" t="s">
        <v>14</v>
      </c>
      <c r="AY183" s="231" t="s">
        <v>146</v>
      </c>
      <c r="BK183" s="233">
        <f>SUM(BK184:BK193)</f>
        <v>0</v>
      </c>
    </row>
    <row r="184" s="2" customFormat="1" ht="16.5" customHeight="1">
      <c r="A184" s="38"/>
      <c r="B184" s="39"/>
      <c r="C184" s="236" t="s">
        <v>407</v>
      </c>
      <c r="D184" s="236" t="s">
        <v>148</v>
      </c>
      <c r="E184" s="237" t="s">
        <v>1545</v>
      </c>
      <c r="F184" s="238" t="s">
        <v>1546</v>
      </c>
      <c r="G184" s="239" t="s">
        <v>1547</v>
      </c>
      <c r="H184" s="240">
        <v>1</v>
      </c>
      <c r="I184" s="241"/>
      <c r="J184" s="242">
        <f>ROUND(I184*H184,2)</f>
        <v>0</v>
      </c>
      <c r="K184" s="238" t="s">
        <v>1</v>
      </c>
      <c r="L184" s="44"/>
      <c r="M184" s="243" t="s">
        <v>1</v>
      </c>
      <c r="N184" s="244" t="s">
        <v>47</v>
      </c>
      <c r="O184" s="91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7" t="s">
        <v>152</v>
      </c>
      <c r="AT184" s="247" t="s">
        <v>148</v>
      </c>
      <c r="AU184" s="247" t="s">
        <v>91</v>
      </c>
      <c r="AY184" s="17" t="s">
        <v>146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7" t="s">
        <v>14</v>
      </c>
      <c r="BK184" s="248">
        <f>ROUND(I184*H184,2)</f>
        <v>0</v>
      </c>
      <c r="BL184" s="17" t="s">
        <v>152</v>
      </c>
      <c r="BM184" s="247" t="s">
        <v>1548</v>
      </c>
    </row>
    <row r="185" s="2" customFormat="1" ht="16.5" customHeight="1">
      <c r="A185" s="38"/>
      <c r="B185" s="39"/>
      <c r="C185" s="236" t="s">
        <v>412</v>
      </c>
      <c r="D185" s="236" t="s">
        <v>148</v>
      </c>
      <c r="E185" s="237" t="s">
        <v>1549</v>
      </c>
      <c r="F185" s="238" t="s">
        <v>1550</v>
      </c>
      <c r="G185" s="239" t="s">
        <v>1547</v>
      </c>
      <c r="H185" s="240">
        <v>2</v>
      </c>
      <c r="I185" s="241"/>
      <c r="J185" s="242">
        <f>ROUND(I185*H185,2)</f>
        <v>0</v>
      </c>
      <c r="K185" s="238" t="s">
        <v>1</v>
      </c>
      <c r="L185" s="44"/>
      <c r="M185" s="243" t="s">
        <v>1</v>
      </c>
      <c r="N185" s="244" t="s">
        <v>47</v>
      </c>
      <c r="O185" s="91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7" t="s">
        <v>152</v>
      </c>
      <c r="AT185" s="247" t="s">
        <v>148</v>
      </c>
      <c r="AU185" s="247" t="s">
        <v>91</v>
      </c>
      <c r="AY185" s="17" t="s">
        <v>146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7" t="s">
        <v>14</v>
      </c>
      <c r="BK185" s="248">
        <f>ROUND(I185*H185,2)</f>
        <v>0</v>
      </c>
      <c r="BL185" s="17" t="s">
        <v>152</v>
      </c>
      <c r="BM185" s="247" t="s">
        <v>1551</v>
      </c>
    </row>
    <row r="186" s="2" customFormat="1" ht="16.5" customHeight="1">
      <c r="A186" s="38"/>
      <c r="B186" s="39"/>
      <c r="C186" s="236" t="s">
        <v>417</v>
      </c>
      <c r="D186" s="236" t="s">
        <v>148</v>
      </c>
      <c r="E186" s="237" t="s">
        <v>1552</v>
      </c>
      <c r="F186" s="238" t="s">
        <v>1553</v>
      </c>
      <c r="G186" s="239" t="s">
        <v>1547</v>
      </c>
      <c r="H186" s="240">
        <v>1</v>
      </c>
      <c r="I186" s="241"/>
      <c r="J186" s="242">
        <f>ROUND(I186*H186,2)</f>
        <v>0</v>
      </c>
      <c r="K186" s="238" t="s">
        <v>1</v>
      </c>
      <c r="L186" s="44"/>
      <c r="M186" s="243" t="s">
        <v>1</v>
      </c>
      <c r="N186" s="244" t="s">
        <v>47</v>
      </c>
      <c r="O186" s="91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7" t="s">
        <v>152</v>
      </c>
      <c r="AT186" s="247" t="s">
        <v>148</v>
      </c>
      <c r="AU186" s="247" t="s">
        <v>91</v>
      </c>
      <c r="AY186" s="17" t="s">
        <v>146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7" t="s">
        <v>14</v>
      </c>
      <c r="BK186" s="248">
        <f>ROUND(I186*H186,2)</f>
        <v>0</v>
      </c>
      <c r="BL186" s="17" t="s">
        <v>152</v>
      </c>
      <c r="BM186" s="247" t="s">
        <v>1554</v>
      </c>
    </row>
    <row r="187" s="2" customFormat="1" ht="16.5" customHeight="1">
      <c r="A187" s="38"/>
      <c r="B187" s="39"/>
      <c r="C187" s="236" t="s">
        <v>422</v>
      </c>
      <c r="D187" s="236" t="s">
        <v>148</v>
      </c>
      <c r="E187" s="237" t="s">
        <v>1555</v>
      </c>
      <c r="F187" s="238" t="s">
        <v>1556</v>
      </c>
      <c r="G187" s="239" t="s">
        <v>1547</v>
      </c>
      <c r="H187" s="240">
        <v>1</v>
      </c>
      <c r="I187" s="241"/>
      <c r="J187" s="242">
        <f>ROUND(I187*H187,2)</f>
        <v>0</v>
      </c>
      <c r="K187" s="238" t="s">
        <v>1</v>
      </c>
      <c r="L187" s="44"/>
      <c r="M187" s="243" t="s">
        <v>1</v>
      </c>
      <c r="N187" s="244" t="s">
        <v>47</v>
      </c>
      <c r="O187" s="91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7" t="s">
        <v>152</v>
      </c>
      <c r="AT187" s="247" t="s">
        <v>148</v>
      </c>
      <c r="AU187" s="247" t="s">
        <v>91</v>
      </c>
      <c r="AY187" s="17" t="s">
        <v>146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7" t="s">
        <v>14</v>
      </c>
      <c r="BK187" s="248">
        <f>ROUND(I187*H187,2)</f>
        <v>0</v>
      </c>
      <c r="BL187" s="17" t="s">
        <v>152</v>
      </c>
      <c r="BM187" s="247" t="s">
        <v>1557</v>
      </c>
    </row>
    <row r="188" s="2" customFormat="1" ht="16.5" customHeight="1">
      <c r="A188" s="38"/>
      <c r="B188" s="39"/>
      <c r="C188" s="236" t="s">
        <v>427</v>
      </c>
      <c r="D188" s="236" t="s">
        <v>148</v>
      </c>
      <c r="E188" s="237" t="s">
        <v>1558</v>
      </c>
      <c r="F188" s="238" t="s">
        <v>1559</v>
      </c>
      <c r="G188" s="239" t="s">
        <v>1547</v>
      </c>
      <c r="H188" s="240">
        <v>1</v>
      </c>
      <c r="I188" s="241"/>
      <c r="J188" s="242">
        <f>ROUND(I188*H188,2)</f>
        <v>0</v>
      </c>
      <c r="K188" s="238" t="s">
        <v>1</v>
      </c>
      <c r="L188" s="44"/>
      <c r="M188" s="243" t="s">
        <v>1</v>
      </c>
      <c r="N188" s="244" t="s">
        <v>47</v>
      </c>
      <c r="O188" s="91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7" t="s">
        <v>152</v>
      </c>
      <c r="AT188" s="247" t="s">
        <v>148</v>
      </c>
      <c r="AU188" s="247" t="s">
        <v>91</v>
      </c>
      <c r="AY188" s="17" t="s">
        <v>146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7" t="s">
        <v>14</v>
      </c>
      <c r="BK188" s="248">
        <f>ROUND(I188*H188,2)</f>
        <v>0</v>
      </c>
      <c r="BL188" s="17" t="s">
        <v>152</v>
      </c>
      <c r="BM188" s="247" t="s">
        <v>1560</v>
      </c>
    </row>
    <row r="189" s="2" customFormat="1" ht="16.5" customHeight="1">
      <c r="A189" s="38"/>
      <c r="B189" s="39"/>
      <c r="C189" s="236" t="s">
        <v>431</v>
      </c>
      <c r="D189" s="236" t="s">
        <v>148</v>
      </c>
      <c r="E189" s="237" t="s">
        <v>1561</v>
      </c>
      <c r="F189" s="238" t="s">
        <v>1562</v>
      </c>
      <c r="G189" s="239" t="s">
        <v>251</v>
      </c>
      <c r="H189" s="240">
        <v>40</v>
      </c>
      <c r="I189" s="241"/>
      <c r="J189" s="242">
        <f>ROUND(I189*H189,2)</f>
        <v>0</v>
      </c>
      <c r="K189" s="238" t="s">
        <v>1</v>
      </c>
      <c r="L189" s="44"/>
      <c r="M189" s="243" t="s">
        <v>1</v>
      </c>
      <c r="N189" s="244" t="s">
        <v>47</v>
      </c>
      <c r="O189" s="91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7" t="s">
        <v>152</v>
      </c>
      <c r="AT189" s="247" t="s">
        <v>148</v>
      </c>
      <c r="AU189" s="247" t="s">
        <v>91</v>
      </c>
      <c r="AY189" s="17" t="s">
        <v>146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7" t="s">
        <v>14</v>
      </c>
      <c r="BK189" s="248">
        <f>ROUND(I189*H189,2)</f>
        <v>0</v>
      </c>
      <c r="BL189" s="17" t="s">
        <v>152</v>
      </c>
      <c r="BM189" s="247" t="s">
        <v>1563</v>
      </c>
    </row>
    <row r="190" s="2" customFormat="1" ht="16.5" customHeight="1">
      <c r="A190" s="38"/>
      <c r="B190" s="39"/>
      <c r="C190" s="236" t="s">
        <v>435</v>
      </c>
      <c r="D190" s="236" t="s">
        <v>148</v>
      </c>
      <c r="E190" s="237" t="s">
        <v>1564</v>
      </c>
      <c r="F190" s="238" t="s">
        <v>1565</v>
      </c>
      <c r="G190" s="239" t="s">
        <v>1547</v>
      </c>
      <c r="H190" s="240">
        <v>1</v>
      </c>
      <c r="I190" s="241"/>
      <c r="J190" s="242">
        <f>ROUND(I190*H190,2)</f>
        <v>0</v>
      </c>
      <c r="K190" s="238" t="s">
        <v>1</v>
      </c>
      <c r="L190" s="44"/>
      <c r="M190" s="243" t="s">
        <v>1</v>
      </c>
      <c r="N190" s="244" t="s">
        <v>47</v>
      </c>
      <c r="O190" s="91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7" t="s">
        <v>152</v>
      </c>
      <c r="AT190" s="247" t="s">
        <v>148</v>
      </c>
      <c r="AU190" s="247" t="s">
        <v>91</v>
      </c>
      <c r="AY190" s="17" t="s">
        <v>146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7" t="s">
        <v>14</v>
      </c>
      <c r="BK190" s="248">
        <f>ROUND(I190*H190,2)</f>
        <v>0</v>
      </c>
      <c r="BL190" s="17" t="s">
        <v>152</v>
      </c>
      <c r="BM190" s="247" t="s">
        <v>1566</v>
      </c>
    </row>
    <row r="191" s="2" customFormat="1" ht="16.5" customHeight="1">
      <c r="A191" s="38"/>
      <c r="B191" s="39"/>
      <c r="C191" s="236" t="s">
        <v>439</v>
      </c>
      <c r="D191" s="236" t="s">
        <v>148</v>
      </c>
      <c r="E191" s="237" t="s">
        <v>1567</v>
      </c>
      <c r="F191" s="238" t="s">
        <v>1568</v>
      </c>
      <c r="G191" s="239" t="s">
        <v>1547</v>
      </c>
      <c r="H191" s="240">
        <v>4</v>
      </c>
      <c r="I191" s="241"/>
      <c r="J191" s="242">
        <f>ROUND(I191*H191,2)</f>
        <v>0</v>
      </c>
      <c r="K191" s="238" t="s">
        <v>1</v>
      </c>
      <c r="L191" s="44"/>
      <c r="M191" s="243" t="s">
        <v>1</v>
      </c>
      <c r="N191" s="244" t="s">
        <v>47</v>
      </c>
      <c r="O191" s="91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7" t="s">
        <v>152</v>
      </c>
      <c r="AT191" s="247" t="s">
        <v>148</v>
      </c>
      <c r="AU191" s="247" t="s">
        <v>91</v>
      </c>
      <c r="AY191" s="17" t="s">
        <v>146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7" t="s">
        <v>14</v>
      </c>
      <c r="BK191" s="248">
        <f>ROUND(I191*H191,2)</f>
        <v>0</v>
      </c>
      <c r="BL191" s="17" t="s">
        <v>152</v>
      </c>
      <c r="BM191" s="247" t="s">
        <v>1569</v>
      </c>
    </row>
    <row r="192" s="2" customFormat="1" ht="16.5" customHeight="1">
      <c r="A192" s="38"/>
      <c r="B192" s="39"/>
      <c r="C192" s="236" t="s">
        <v>443</v>
      </c>
      <c r="D192" s="236" t="s">
        <v>148</v>
      </c>
      <c r="E192" s="237" t="s">
        <v>1570</v>
      </c>
      <c r="F192" s="238" t="s">
        <v>1571</v>
      </c>
      <c r="G192" s="239" t="s">
        <v>1547</v>
      </c>
      <c r="H192" s="240">
        <v>1</v>
      </c>
      <c r="I192" s="241"/>
      <c r="J192" s="242">
        <f>ROUND(I192*H192,2)</f>
        <v>0</v>
      </c>
      <c r="K192" s="238" t="s">
        <v>1</v>
      </c>
      <c r="L192" s="44"/>
      <c r="M192" s="243" t="s">
        <v>1</v>
      </c>
      <c r="N192" s="244" t="s">
        <v>47</v>
      </c>
      <c r="O192" s="91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7" t="s">
        <v>152</v>
      </c>
      <c r="AT192" s="247" t="s">
        <v>148</v>
      </c>
      <c r="AU192" s="247" t="s">
        <v>91</v>
      </c>
      <c r="AY192" s="17" t="s">
        <v>146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7" t="s">
        <v>14</v>
      </c>
      <c r="BK192" s="248">
        <f>ROUND(I192*H192,2)</f>
        <v>0</v>
      </c>
      <c r="BL192" s="17" t="s">
        <v>152</v>
      </c>
      <c r="BM192" s="247" t="s">
        <v>1572</v>
      </c>
    </row>
    <row r="193" s="2" customFormat="1" ht="16.5" customHeight="1">
      <c r="A193" s="38"/>
      <c r="B193" s="39"/>
      <c r="C193" s="236" t="s">
        <v>447</v>
      </c>
      <c r="D193" s="236" t="s">
        <v>148</v>
      </c>
      <c r="E193" s="237" t="s">
        <v>1558</v>
      </c>
      <c r="F193" s="238" t="s">
        <v>1559</v>
      </c>
      <c r="G193" s="239" t="s">
        <v>1547</v>
      </c>
      <c r="H193" s="240">
        <v>1</v>
      </c>
      <c r="I193" s="241"/>
      <c r="J193" s="242">
        <f>ROUND(I193*H193,2)</f>
        <v>0</v>
      </c>
      <c r="K193" s="238" t="s">
        <v>1</v>
      </c>
      <c r="L193" s="44"/>
      <c r="M193" s="243" t="s">
        <v>1</v>
      </c>
      <c r="N193" s="244" t="s">
        <v>47</v>
      </c>
      <c r="O193" s="91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7" t="s">
        <v>152</v>
      </c>
      <c r="AT193" s="247" t="s">
        <v>148</v>
      </c>
      <c r="AU193" s="247" t="s">
        <v>91</v>
      </c>
      <c r="AY193" s="17" t="s">
        <v>146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17" t="s">
        <v>14</v>
      </c>
      <c r="BK193" s="248">
        <f>ROUND(I193*H193,2)</f>
        <v>0</v>
      </c>
      <c r="BL193" s="17" t="s">
        <v>152</v>
      </c>
      <c r="BM193" s="247" t="s">
        <v>1573</v>
      </c>
    </row>
    <row r="194" s="12" customFormat="1" ht="22.8" customHeight="1">
      <c r="A194" s="12"/>
      <c r="B194" s="220"/>
      <c r="C194" s="221"/>
      <c r="D194" s="222" t="s">
        <v>81</v>
      </c>
      <c r="E194" s="234" t="s">
        <v>1574</v>
      </c>
      <c r="F194" s="234" t="s">
        <v>1575</v>
      </c>
      <c r="G194" s="221"/>
      <c r="H194" s="221"/>
      <c r="I194" s="224"/>
      <c r="J194" s="235">
        <f>BK194</f>
        <v>0</v>
      </c>
      <c r="K194" s="221"/>
      <c r="L194" s="226"/>
      <c r="M194" s="227"/>
      <c r="N194" s="228"/>
      <c r="O194" s="228"/>
      <c r="P194" s="229">
        <f>SUM(P195:P211)</f>
        <v>0</v>
      </c>
      <c r="Q194" s="228"/>
      <c r="R194" s="229">
        <f>SUM(R195:R211)</f>
        <v>0</v>
      </c>
      <c r="S194" s="228"/>
      <c r="T194" s="230">
        <f>SUM(T195:T211)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1" t="s">
        <v>14</v>
      </c>
      <c r="AT194" s="232" t="s">
        <v>81</v>
      </c>
      <c r="AU194" s="232" t="s">
        <v>14</v>
      </c>
      <c r="AY194" s="231" t="s">
        <v>146</v>
      </c>
      <c r="BK194" s="233">
        <f>SUM(BK195:BK211)</f>
        <v>0</v>
      </c>
    </row>
    <row r="195" s="2" customFormat="1" ht="16.5" customHeight="1">
      <c r="A195" s="38"/>
      <c r="B195" s="39"/>
      <c r="C195" s="272" t="s">
        <v>451</v>
      </c>
      <c r="D195" s="272" t="s">
        <v>203</v>
      </c>
      <c r="E195" s="273" t="s">
        <v>1576</v>
      </c>
      <c r="F195" s="274" t="s">
        <v>1577</v>
      </c>
      <c r="G195" s="275" t="s">
        <v>1547</v>
      </c>
      <c r="H195" s="276">
        <v>1</v>
      </c>
      <c r="I195" s="277"/>
      <c r="J195" s="278">
        <f>ROUND(I195*H195,2)</f>
        <v>0</v>
      </c>
      <c r="K195" s="274" t="s">
        <v>1</v>
      </c>
      <c r="L195" s="279"/>
      <c r="M195" s="280" t="s">
        <v>1</v>
      </c>
      <c r="N195" s="281" t="s">
        <v>47</v>
      </c>
      <c r="O195" s="91"/>
      <c r="P195" s="245">
        <f>O195*H195</f>
        <v>0</v>
      </c>
      <c r="Q195" s="245">
        <v>0</v>
      </c>
      <c r="R195" s="245">
        <f>Q195*H195</f>
        <v>0</v>
      </c>
      <c r="S195" s="245">
        <v>0</v>
      </c>
      <c r="T195" s="24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7" t="s">
        <v>185</v>
      </c>
      <c r="AT195" s="247" t="s">
        <v>203</v>
      </c>
      <c r="AU195" s="247" t="s">
        <v>91</v>
      </c>
      <c r="AY195" s="17" t="s">
        <v>146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7" t="s">
        <v>14</v>
      </c>
      <c r="BK195" s="248">
        <f>ROUND(I195*H195,2)</f>
        <v>0</v>
      </c>
      <c r="BL195" s="17" t="s">
        <v>152</v>
      </c>
      <c r="BM195" s="247" t="s">
        <v>1578</v>
      </c>
    </row>
    <row r="196" s="2" customFormat="1" ht="16.5" customHeight="1">
      <c r="A196" s="38"/>
      <c r="B196" s="39"/>
      <c r="C196" s="272" t="s">
        <v>456</v>
      </c>
      <c r="D196" s="272" t="s">
        <v>203</v>
      </c>
      <c r="E196" s="273" t="s">
        <v>1579</v>
      </c>
      <c r="F196" s="274" t="s">
        <v>1580</v>
      </c>
      <c r="G196" s="275" t="s">
        <v>1547</v>
      </c>
      <c r="H196" s="276">
        <v>6</v>
      </c>
      <c r="I196" s="277"/>
      <c r="J196" s="278">
        <f>ROUND(I196*H196,2)</f>
        <v>0</v>
      </c>
      <c r="K196" s="274" t="s">
        <v>1</v>
      </c>
      <c r="L196" s="279"/>
      <c r="M196" s="280" t="s">
        <v>1</v>
      </c>
      <c r="N196" s="281" t="s">
        <v>47</v>
      </c>
      <c r="O196" s="91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7" t="s">
        <v>185</v>
      </c>
      <c r="AT196" s="247" t="s">
        <v>203</v>
      </c>
      <c r="AU196" s="247" t="s">
        <v>91</v>
      </c>
      <c r="AY196" s="17" t="s">
        <v>146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7" t="s">
        <v>14</v>
      </c>
      <c r="BK196" s="248">
        <f>ROUND(I196*H196,2)</f>
        <v>0</v>
      </c>
      <c r="BL196" s="17" t="s">
        <v>152</v>
      </c>
      <c r="BM196" s="247" t="s">
        <v>1581</v>
      </c>
    </row>
    <row r="197" s="2" customFormat="1" ht="16.5" customHeight="1">
      <c r="A197" s="38"/>
      <c r="B197" s="39"/>
      <c r="C197" s="272" t="s">
        <v>461</v>
      </c>
      <c r="D197" s="272" t="s">
        <v>203</v>
      </c>
      <c r="E197" s="273" t="s">
        <v>1582</v>
      </c>
      <c r="F197" s="274" t="s">
        <v>1583</v>
      </c>
      <c r="G197" s="275" t="s">
        <v>1547</v>
      </c>
      <c r="H197" s="276">
        <v>6</v>
      </c>
      <c r="I197" s="277"/>
      <c r="J197" s="278">
        <f>ROUND(I197*H197,2)</f>
        <v>0</v>
      </c>
      <c r="K197" s="274" t="s">
        <v>1</v>
      </c>
      <c r="L197" s="279"/>
      <c r="M197" s="280" t="s">
        <v>1</v>
      </c>
      <c r="N197" s="281" t="s">
        <v>47</v>
      </c>
      <c r="O197" s="91"/>
      <c r="P197" s="245">
        <f>O197*H197</f>
        <v>0</v>
      </c>
      <c r="Q197" s="245">
        <v>0</v>
      </c>
      <c r="R197" s="245">
        <f>Q197*H197</f>
        <v>0</v>
      </c>
      <c r="S197" s="245">
        <v>0</v>
      </c>
      <c r="T197" s="24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7" t="s">
        <v>185</v>
      </c>
      <c r="AT197" s="247" t="s">
        <v>203</v>
      </c>
      <c r="AU197" s="247" t="s">
        <v>91</v>
      </c>
      <c r="AY197" s="17" t="s">
        <v>146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7" t="s">
        <v>14</v>
      </c>
      <c r="BK197" s="248">
        <f>ROUND(I197*H197,2)</f>
        <v>0</v>
      </c>
      <c r="BL197" s="17" t="s">
        <v>152</v>
      </c>
      <c r="BM197" s="247" t="s">
        <v>1584</v>
      </c>
    </row>
    <row r="198" s="2" customFormat="1" ht="16.5" customHeight="1">
      <c r="A198" s="38"/>
      <c r="B198" s="39"/>
      <c r="C198" s="272" t="s">
        <v>465</v>
      </c>
      <c r="D198" s="272" t="s">
        <v>203</v>
      </c>
      <c r="E198" s="273" t="s">
        <v>1585</v>
      </c>
      <c r="F198" s="274" t="s">
        <v>1586</v>
      </c>
      <c r="G198" s="275" t="s">
        <v>1547</v>
      </c>
      <c r="H198" s="276">
        <v>3</v>
      </c>
      <c r="I198" s="277"/>
      <c r="J198" s="278">
        <f>ROUND(I198*H198,2)</f>
        <v>0</v>
      </c>
      <c r="K198" s="274" t="s">
        <v>1</v>
      </c>
      <c r="L198" s="279"/>
      <c r="M198" s="280" t="s">
        <v>1</v>
      </c>
      <c r="N198" s="281" t="s">
        <v>47</v>
      </c>
      <c r="O198" s="91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7" t="s">
        <v>185</v>
      </c>
      <c r="AT198" s="247" t="s">
        <v>203</v>
      </c>
      <c r="AU198" s="247" t="s">
        <v>91</v>
      </c>
      <c r="AY198" s="17" t="s">
        <v>146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7" t="s">
        <v>14</v>
      </c>
      <c r="BK198" s="248">
        <f>ROUND(I198*H198,2)</f>
        <v>0</v>
      </c>
      <c r="BL198" s="17" t="s">
        <v>152</v>
      </c>
      <c r="BM198" s="247" t="s">
        <v>1587</v>
      </c>
    </row>
    <row r="199" s="2" customFormat="1" ht="16.5" customHeight="1">
      <c r="A199" s="38"/>
      <c r="B199" s="39"/>
      <c r="C199" s="272" t="s">
        <v>470</v>
      </c>
      <c r="D199" s="272" t="s">
        <v>203</v>
      </c>
      <c r="E199" s="273" t="s">
        <v>1588</v>
      </c>
      <c r="F199" s="274" t="s">
        <v>1589</v>
      </c>
      <c r="G199" s="275" t="s">
        <v>1547</v>
      </c>
      <c r="H199" s="276">
        <v>1</v>
      </c>
      <c r="I199" s="277"/>
      <c r="J199" s="278">
        <f>ROUND(I199*H199,2)</f>
        <v>0</v>
      </c>
      <c r="K199" s="274" t="s">
        <v>1</v>
      </c>
      <c r="L199" s="279"/>
      <c r="M199" s="280" t="s">
        <v>1</v>
      </c>
      <c r="N199" s="281" t="s">
        <v>47</v>
      </c>
      <c r="O199" s="91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7" t="s">
        <v>185</v>
      </c>
      <c r="AT199" s="247" t="s">
        <v>203</v>
      </c>
      <c r="AU199" s="247" t="s">
        <v>91</v>
      </c>
      <c r="AY199" s="17" t="s">
        <v>146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7" t="s">
        <v>14</v>
      </c>
      <c r="BK199" s="248">
        <f>ROUND(I199*H199,2)</f>
        <v>0</v>
      </c>
      <c r="BL199" s="17" t="s">
        <v>152</v>
      </c>
      <c r="BM199" s="247" t="s">
        <v>1590</v>
      </c>
    </row>
    <row r="200" s="2" customFormat="1" ht="16.5" customHeight="1">
      <c r="A200" s="38"/>
      <c r="B200" s="39"/>
      <c r="C200" s="272" t="s">
        <v>475</v>
      </c>
      <c r="D200" s="272" t="s">
        <v>203</v>
      </c>
      <c r="E200" s="273" t="s">
        <v>1591</v>
      </c>
      <c r="F200" s="274" t="s">
        <v>1592</v>
      </c>
      <c r="G200" s="275" t="s">
        <v>1547</v>
      </c>
      <c r="H200" s="276">
        <v>1</v>
      </c>
      <c r="I200" s="277"/>
      <c r="J200" s="278">
        <f>ROUND(I200*H200,2)</f>
        <v>0</v>
      </c>
      <c r="K200" s="274" t="s">
        <v>1</v>
      </c>
      <c r="L200" s="279"/>
      <c r="M200" s="280" t="s">
        <v>1</v>
      </c>
      <c r="N200" s="281" t="s">
        <v>47</v>
      </c>
      <c r="O200" s="91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7" t="s">
        <v>185</v>
      </c>
      <c r="AT200" s="247" t="s">
        <v>203</v>
      </c>
      <c r="AU200" s="247" t="s">
        <v>91</v>
      </c>
      <c r="AY200" s="17" t="s">
        <v>146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7" t="s">
        <v>14</v>
      </c>
      <c r="BK200" s="248">
        <f>ROUND(I200*H200,2)</f>
        <v>0</v>
      </c>
      <c r="BL200" s="17" t="s">
        <v>152</v>
      </c>
      <c r="BM200" s="247" t="s">
        <v>1593</v>
      </c>
    </row>
    <row r="201" s="2" customFormat="1" ht="16.5" customHeight="1">
      <c r="A201" s="38"/>
      <c r="B201" s="39"/>
      <c r="C201" s="272" t="s">
        <v>480</v>
      </c>
      <c r="D201" s="272" t="s">
        <v>203</v>
      </c>
      <c r="E201" s="273" t="s">
        <v>1594</v>
      </c>
      <c r="F201" s="274" t="s">
        <v>1595</v>
      </c>
      <c r="G201" s="275" t="s">
        <v>1547</v>
      </c>
      <c r="H201" s="276">
        <v>2</v>
      </c>
      <c r="I201" s="277"/>
      <c r="J201" s="278">
        <f>ROUND(I201*H201,2)</f>
        <v>0</v>
      </c>
      <c r="K201" s="274" t="s">
        <v>1</v>
      </c>
      <c r="L201" s="279"/>
      <c r="M201" s="280" t="s">
        <v>1</v>
      </c>
      <c r="N201" s="281" t="s">
        <v>47</v>
      </c>
      <c r="O201" s="91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7" t="s">
        <v>185</v>
      </c>
      <c r="AT201" s="247" t="s">
        <v>203</v>
      </c>
      <c r="AU201" s="247" t="s">
        <v>91</v>
      </c>
      <c r="AY201" s="17" t="s">
        <v>146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7" t="s">
        <v>14</v>
      </c>
      <c r="BK201" s="248">
        <f>ROUND(I201*H201,2)</f>
        <v>0</v>
      </c>
      <c r="BL201" s="17" t="s">
        <v>152</v>
      </c>
      <c r="BM201" s="247" t="s">
        <v>1596</v>
      </c>
    </row>
    <row r="202" s="2" customFormat="1" ht="16.5" customHeight="1">
      <c r="A202" s="38"/>
      <c r="B202" s="39"/>
      <c r="C202" s="272" t="s">
        <v>485</v>
      </c>
      <c r="D202" s="272" t="s">
        <v>203</v>
      </c>
      <c r="E202" s="273" t="s">
        <v>1597</v>
      </c>
      <c r="F202" s="274" t="s">
        <v>1598</v>
      </c>
      <c r="G202" s="275" t="s">
        <v>1547</v>
      </c>
      <c r="H202" s="276">
        <v>1</v>
      </c>
      <c r="I202" s="277"/>
      <c r="J202" s="278">
        <f>ROUND(I202*H202,2)</f>
        <v>0</v>
      </c>
      <c r="K202" s="274" t="s">
        <v>1</v>
      </c>
      <c r="L202" s="279"/>
      <c r="M202" s="280" t="s">
        <v>1</v>
      </c>
      <c r="N202" s="281" t="s">
        <v>47</v>
      </c>
      <c r="O202" s="91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7" t="s">
        <v>185</v>
      </c>
      <c r="AT202" s="247" t="s">
        <v>203</v>
      </c>
      <c r="AU202" s="247" t="s">
        <v>91</v>
      </c>
      <c r="AY202" s="17" t="s">
        <v>146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7" t="s">
        <v>14</v>
      </c>
      <c r="BK202" s="248">
        <f>ROUND(I202*H202,2)</f>
        <v>0</v>
      </c>
      <c r="BL202" s="17" t="s">
        <v>152</v>
      </c>
      <c r="BM202" s="247" t="s">
        <v>1599</v>
      </c>
    </row>
    <row r="203" s="2" customFormat="1" ht="16.5" customHeight="1">
      <c r="A203" s="38"/>
      <c r="B203" s="39"/>
      <c r="C203" s="272" t="s">
        <v>490</v>
      </c>
      <c r="D203" s="272" t="s">
        <v>203</v>
      </c>
      <c r="E203" s="273" t="s">
        <v>1600</v>
      </c>
      <c r="F203" s="274" t="s">
        <v>1601</v>
      </c>
      <c r="G203" s="275" t="s">
        <v>251</v>
      </c>
      <c r="H203" s="276">
        <v>5</v>
      </c>
      <c r="I203" s="277"/>
      <c r="J203" s="278">
        <f>ROUND(I203*H203,2)</f>
        <v>0</v>
      </c>
      <c r="K203" s="274" t="s">
        <v>1</v>
      </c>
      <c r="L203" s="279"/>
      <c r="M203" s="280" t="s">
        <v>1</v>
      </c>
      <c r="N203" s="281" t="s">
        <v>47</v>
      </c>
      <c r="O203" s="91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7" t="s">
        <v>185</v>
      </c>
      <c r="AT203" s="247" t="s">
        <v>203</v>
      </c>
      <c r="AU203" s="247" t="s">
        <v>91</v>
      </c>
      <c r="AY203" s="17" t="s">
        <v>146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7" t="s">
        <v>14</v>
      </c>
      <c r="BK203" s="248">
        <f>ROUND(I203*H203,2)</f>
        <v>0</v>
      </c>
      <c r="BL203" s="17" t="s">
        <v>152</v>
      </c>
      <c r="BM203" s="247" t="s">
        <v>1602</v>
      </c>
    </row>
    <row r="204" s="2" customFormat="1" ht="16.5" customHeight="1">
      <c r="A204" s="38"/>
      <c r="B204" s="39"/>
      <c r="C204" s="272" t="s">
        <v>495</v>
      </c>
      <c r="D204" s="272" t="s">
        <v>203</v>
      </c>
      <c r="E204" s="273" t="s">
        <v>1603</v>
      </c>
      <c r="F204" s="274" t="s">
        <v>1604</v>
      </c>
      <c r="G204" s="275" t="s">
        <v>1547</v>
      </c>
      <c r="H204" s="276">
        <v>4</v>
      </c>
      <c r="I204" s="277"/>
      <c r="J204" s="278">
        <f>ROUND(I204*H204,2)</f>
        <v>0</v>
      </c>
      <c r="K204" s="274" t="s">
        <v>1</v>
      </c>
      <c r="L204" s="279"/>
      <c r="M204" s="280" t="s">
        <v>1</v>
      </c>
      <c r="N204" s="281" t="s">
        <v>47</v>
      </c>
      <c r="O204" s="91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7" t="s">
        <v>185</v>
      </c>
      <c r="AT204" s="247" t="s">
        <v>203</v>
      </c>
      <c r="AU204" s="247" t="s">
        <v>91</v>
      </c>
      <c r="AY204" s="17" t="s">
        <v>146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7" t="s">
        <v>14</v>
      </c>
      <c r="BK204" s="248">
        <f>ROUND(I204*H204,2)</f>
        <v>0</v>
      </c>
      <c r="BL204" s="17" t="s">
        <v>152</v>
      </c>
      <c r="BM204" s="247" t="s">
        <v>1605</v>
      </c>
    </row>
    <row r="205" s="2" customFormat="1" ht="16.5" customHeight="1">
      <c r="A205" s="38"/>
      <c r="B205" s="39"/>
      <c r="C205" s="272" t="s">
        <v>500</v>
      </c>
      <c r="D205" s="272" t="s">
        <v>203</v>
      </c>
      <c r="E205" s="273" t="s">
        <v>1606</v>
      </c>
      <c r="F205" s="274" t="s">
        <v>1607</v>
      </c>
      <c r="G205" s="275" t="s">
        <v>1547</v>
      </c>
      <c r="H205" s="276">
        <v>2</v>
      </c>
      <c r="I205" s="277"/>
      <c r="J205" s="278">
        <f>ROUND(I205*H205,2)</f>
        <v>0</v>
      </c>
      <c r="K205" s="274" t="s">
        <v>1</v>
      </c>
      <c r="L205" s="279"/>
      <c r="M205" s="280" t="s">
        <v>1</v>
      </c>
      <c r="N205" s="281" t="s">
        <v>47</v>
      </c>
      <c r="O205" s="91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7" t="s">
        <v>185</v>
      </c>
      <c r="AT205" s="247" t="s">
        <v>203</v>
      </c>
      <c r="AU205" s="247" t="s">
        <v>91</v>
      </c>
      <c r="AY205" s="17" t="s">
        <v>146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7" t="s">
        <v>14</v>
      </c>
      <c r="BK205" s="248">
        <f>ROUND(I205*H205,2)</f>
        <v>0</v>
      </c>
      <c r="BL205" s="17" t="s">
        <v>152</v>
      </c>
      <c r="BM205" s="247" t="s">
        <v>1608</v>
      </c>
    </row>
    <row r="206" s="2" customFormat="1" ht="16.5" customHeight="1">
      <c r="A206" s="38"/>
      <c r="B206" s="39"/>
      <c r="C206" s="272" t="s">
        <v>504</v>
      </c>
      <c r="D206" s="272" t="s">
        <v>203</v>
      </c>
      <c r="E206" s="273" t="s">
        <v>1609</v>
      </c>
      <c r="F206" s="274" t="s">
        <v>1610</v>
      </c>
      <c r="G206" s="275" t="s">
        <v>1547</v>
      </c>
      <c r="H206" s="276">
        <v>3</v>
      </c>
      <c r="I206" s="277"/>
      <c r="J206" s="278">
        <f>ROUND(I206*H206,2)</f>
        <v>0</v>
      </c>
      <c r="K206" s="274" t="s">
        <v>1</v>
      </c>
      <c r="L206" s="279"/>
      <c r="M206" s="280" t="s">
        <v>1</v>
      </c>
      <c r="N206" s="281" t="s">
        <v>47</v>
      </c>
      <c r="O206" s="91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7" t="s">
        <v>185</v>
      </c>
      <c r="AT206" s="247" t="s">
        <v>203</v>
      </c>
      <c r="AU206" s="247" t="s">
        <v>91</v>
      </c>
      <c r="AY206" s="17" t="s">
        <v>146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7" t="s">
        <v>14</v>
      </c>
      <c r="BK206" s="248">
        <f>ROUND(I206*H206,2)</f>
        <v>0</v>
      </c>
      <c r="BL206" s="17" t="s">
        <v>152</v>
      </c>
      <c r="BM206" s="247" t="s">
        <v>1611</v>
      </c>
    </row>
    <row r="207" s="2" customFormat="1" ht="16.5" customHeight="1">
      <c r="A207" s="38"/>
      <c r="B207" s="39"/>
      <c r="C207" s="272" t="s">
        <v>511</v>
      </c>
      <c r="D207" s="272" t="s">
        <v>203</v>
      </c>
      <c r="E207" s="273" t="s">
        <v>1612</v>
      </c>
      <c r="F207" s="274" t="s">
        <v>1613</v>
      </c>
      <c r="G207" s="275" t="s">
        <v>1547</v>
      </c>
      <c r="H207" s="276">
        <v>1</v>
      </c>
      <c r="I207" s="277"/>
      <c r="J207" s="278">
        <f>ROUND(I207*H207,2)</f>
        <v>0</v>
      </c>
      <c r="K207" s="274" t="s">
        <v>1</v>
      </c>
      <c r="L207" s="279"/>
      <c r="M207" s="280" t="s">
        <v>1</v>
      </c>
      <c r="N207" s="281" t="s">
        <v>47</v>
      </c>
      <c r="O207" s="91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7" t="s">
        <v>185</v>
      </c>
      <c r="AT207" s="247" t="s">
        <v>203</v>
      </c>
      <c r="AU207" s="247" t="s">
        <v>91</v>
      </c>
      <c r="AY207" s="17" t="s">
        <v>146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7" t="s">
        <v>14</v>
      </c>
      <c r="BK207" s="248">
        <f>ROUND(I207*H207,2)</f>
        <v>0</v>
      </c>
      <c r="BL207" s="17" t="s">
        <v>152</v>
      </c>
      <c r="BM207" s="247" t="s">
        <v>1614</v>
      </c>
    </row>
    <row r="208" s="2" customFormat="1" ht="16.5" customHeight="1">
      <c r="A208" s="38"/>
      <c r="B208" s="39"/>
      <c r="C208" s="272" t="s">
        <v>515</v>
      </c>
      <c r="D208" s="272" t="s">
        <v>203</v>
      </c>
      <c r="E208" s="273" t="s">
        <v>1615</v>
      </c>
      <c r="F208" s="274" t="s">
        <v>1616</v>
      </c>
      <c r="G208" s="275" t="s">
        <v>1547</v>
      </c>
      <c r="H208" s="276">
        <v>1</v>
      </c>
      <c r="I208" s="277"/>
      <c r="J208" s="278">
        <f>ROUND(I208*H208,2)</f>
        <v>0</v>
      </c>
      <c r="K208" s="274" t="s">
        <v>1</v>
      </c>
      <c r="L208" s="279"/>
      <c r="M208" s="280" t="s">
        <v>1</v>
      </c>
      <c r="N208" s="281" t="s">
        <v>47</v>
      </c>
      <c r="O208" s="91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7" t="s">
        <v>185</v>
      </c>
      <c r="AT208" s="247" t="s">
        <v>203</v>
      </c>
      <c r="AU208" s="247" t="s">
        <v>91</v>
      </c>
      <c r="AY208" s="17" t="s">
        <v>146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7" t="s">
        <v>14</v>
      </c>
      <c r="BK208" s="248">
        <f>ROUND(I208*H208,2)</f>
        <v>0</v>
      </c>
      <c r="BL208" s="17" t="s">
        <v>152</v>
      </c>
      <c r="BM208" s="247" t="s">
        <v>1617</v>
      </c>
    </row>
    <row r="209" s="2" customFormat="1" ht="24" customHeight="1">
      <c r="A209" s="38"/>
      <c r="B209" s="39"/>
      <c r="C209" s="272" t="s">
        <v>520</v>
      </c>
      <c r="D209" s="272" t="s">
        <v>203</v>
      </c>
      <c r="E209" s="273" t="s">
        <v>1618</v>
      </c>
      <c r="F209" s="274" t="s">
        <v>1619</v>
      </c>
      <c r="G209" s="275" t="s">
        <v>251</v>
      </c>
      <c r="H209" s="276">
        <v>40</v>
      </c>
      <c r="I209" s="277"/>
      <c r="J209" s="278">
        <f>ROUND(I209*H209,2)</f>
        <v>0</v>
      </c>
      <c r="K209" s="274" t="s">
        <v>1</v>
      </c>
      <c r="L209" s="279"/>
      <c r="M209" s="280" t="s">
        <v>1</v>
      </c>
      <c r="N209" s="281" t="s">
        <v>47</v>
      </c>
      <c r="O209" s="91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7" t="s">
        <v>185</v>
      </c>
      <c r="AT209" s="247" t="s">
        <v>203</v>
      </c>
      <c r="AU209" s="247" t="s">
        <v>91</v>
      </c>
      <c r="AY209" s="17" t="s">
        <v>146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7" t="s">
        <v>14</v>
      </c>
      <c r="BK209" s="248">
        <f>ROUND(I209*H209,2)</f>
        <v>0</v>
      </c>
      <c r="BL209" s="17" t="s">
        <v>152</v>
      </c>
      <c r="BM209" s="247" t="s">
        <v>1620</v>
      </c>
    </row>
    <row r="210" s="2" customFormat="1" ht="16.5" customHeight="1">
      <c r="A210" s="38"/>
      <c r="B210" s="39"/>
      <c r="C210" s="272" t="s">
        <v>524</v>
      </c>
      <c r="D210" s="272" t="s">
        <v>203</v>
      </c>
      <c r="E210" s="273" t="s">
        <v>1621</v>
      </c>
      <c r="F210" s="274" t="s">
        <v>1559</v>
      </c>
      <c r="G210" s="275" t="s">
        <v>1547</v>
      </c>
      <c r="H210" s="276">
        <v>1</v>
      </c>
      <c r="I210" s="277"/>
      <c r="J210" s="278">
        <f>ROUND(I210*H210,2)</f>
        <v>0</v>
      </c>
      <c r="K210" s="274" t="s">
        <v>1</v>
      </c>
      <c r="L210" s="279"/>
      <c r="M210" s="280" t="s">
        <v>1</v>
      </c>
      <c r="N210" s="281" t="s">
        <v>47</v>
      </c>
      <c r="O210" s="91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7" t="s">
        <v>185</v>
      </c>
      <c r="AT210" s="247" t="s">
        <v>203</v>
      </c>
      <c r="AU210" s="247" t="s">
        <v>91</v>
      </c>
      <c r="AY210" s="17" t="s">
        <v>146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7" t="s">
        <v>14</v>
      </c>
      <c r="BK210" s="248">
        <f>ROUND(I210*H210,2)</f>
        <v>0</v>
      </c>
      <c r="BL210" s="17" t="s">
        <v>152</v>
      </c>
      <c r="BM210" s="247" t="s">
        <v>1622</v>
      </c>
    </row>
    <row r="211" s="2" customFormat="1" ht="16.5" customHeight="1">
      <c r="A211" s="38"/>
      <c r="B211" s="39"/>
      <c r="C211" s="272" t="s">
        <v>528</v>
      </c>
      <c r="D211" s="272" t="s">
        <v>203</v>
      </c>
      <c r="E211" s="273" t="s">
        <v>1623</v>
      </c>
      <c r="F211" s="274" t="s">
        <v>1624</v>
      </c>
      <c r="G211" s="275" t="s">
        <v>1547</v>
      </c>
      <c r="H211" s="276">
        <v>1</v>
      </c>
      <c r="I211" s="277"/>
      <c r="J211" s="278">
        <f>ROUND(I211*H211,2)</f>
        <v>0</v>
      </c>
      <c r="K211" s="274" t="s">
        <v>1</v>
      </c>
      <c r="L211" s="279"/>
      <c r="M211" s="280" t="s">
        <v>1</v>
      </c>
      <c r="N211" s="281" t="s">
        <v>47</v>
      </c>
      <c r="O211" s="91"/>
      <c r="P211" s="245">
        <f>O211*H211</f>
        <v>0</v>
      </c>
      <c r="Q211" s="245">
        <v>0</v>
      </c>
      <c r="R211" s="245">
        <f>Q211*H211</f>
        <v>0</v>
      </c>
      <c r="S211" s="245">
        <v>0</v>
      </c>
      <c r="T211" s="24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7" t="s">
        <v>185</v>
      </c>
      <c r="AT211" s="247" t="s">
        <v>203</v>
      </c>
      <c r="AU211" s="247" t="s">
        <v>91</v>
      </c>
      <c r="AY211" s="17" t="s">
        <v>146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7" t="s">
        <v>14</v>
      </c>
      <c r="BK211" s="248">
        <f>ROUND(I211*H211,2)</f>
        <v>0</v>
      </c>
      <c r="BL211" s="17" t="s">
        <v>152</v>
      </c>
      <c r="BM211" s="247" t="s">
        <v>1625</v>
      </c>
    </row>
    <row r="212" s="12" customFormat="1" ht="22.8" customHeight="1">
      <c r="A212" s="12"/>
      <c r="B212" s="220"/>
      <c r="C212" s="221"/>
      <c r="D212" s="222" t="s">
        <v>81</v>
      </c>
      <c r="E212" s="234" t="s">
        <v>1626</v>
      </c>
      <c r="F212" s="234" t="s">
        <v>1627</v>
      </c>
      <c r="G212" s="221"/>
      <c r="H212" s="221"/>
      <c r="I212" s="224"/>
      <c r="J212" s="235">
        <f>BK212</f>
        <v>0</v>
      </c>
      <c r="K212" s="221"/>
      <c r="L212" s="226"/>
      <c r="M212" s="227"/>
      <c r="N212" s="228"/>
      <c r="O212" s="228"/>
      <c r="P212" s="229">
        <f>P213</f>
        <v>0</v>
      </c>
      <c r="Q212" s="228"/>
      <c r="R212" s="229">
        <f>R213</f>
        <v>0</v>
      </c>
      <c r="S212" s="228"/>
      <c r="T212" s="230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1" t="s">
        <v>14</v>
      </c>
      <c r="AT212" s="232" t="s">
        <v>81</v>
      </c>
      <c r="AU212" s="232" t="s">
        <v>14</v>
      </c>
      <c r="AY212" s="231" t="s">
        <v>146</v>
      </c>
      <c r="BK212" s="233">
        <f>BK213</f>
        <v>0</v>
      </c>
    </row>
    <row r="213" s="2" customFormat="1" ht="16.5" customHeight="1">
      <c r="A213" s="38"/>
      <c r="B213" s="39"/>
      <c r="C213" s="236" t="s">
        <v>533</v>
      </c>
      <c r="D213" s="236" t="s">
        <v>148</v>
      </c>
      <c r="E213" s="237" t="s">
        <v>1628</v>
      </c>
      <c r="F213" s="238" t="s">
        <v>1629</v>
      </c>
      <c r="G213" s="239" t="s">
        <v>1547</v>
      </c>
      <c r="H213" s="240">
        <v>1</v>
      </c>
      <c r="I213" s="241"/>
      <c r="J213" s="242">
        <f>ROUND(I213*H213,2)</f>
        <v>0</v>
      </c>
      <c r="K213" s="238" t="s">
        <v>1</v>
      </c>
      <c r="L213" s="44"/>
      <c r="M213" s="243" t="s">
        <v>1</v>
      </c>
      <c r="N213" s="244" t="s">
        <v>47</v>
      </c>
      <c r="O213" s="91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7" t="s">
        <v>152</v>
      </c>
      <c r="AT213" s="247" t="s">
        <v>148</v>
      </c>
      <c r="AU213" s="247" t="s">
        <v>91</v>
      </c>
      <c r="AY213" s="17" t="s">
        <v>146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7" t="s">
        <v>14</v>
      </c>
      <c r="BK213" s="248">
        <f>ROUND(I213*H213,2)</f>
        <v>0</v>
      </c>
      <c r="BL213" s="17" t="s">
        <v>152</v>
      </c>
      <c r="BM213" s="247" t="s">
        <v>1630</v>
      </c>
    </row>
    <row r="214" s="12" customFormat="1" ht="22.8" customHeight="1">
      <c r="A214" s="12"/>
      <c r="B214" s="220"/>
      <c r="C214" s="221"/>
      <c r="D214" s="222" t="s">
        <v>81</v>
      </c>
      <c r="E214" s="234" t="s">
        <v>1631</v>
      </c>
      <c r="F214" s="234" t="s">
        <v>1632</v>
      </c>
      <c r="G214" s="221"/>
      <c r="H214" s="221"/>
      <c r="I214" s="224"/>
      <c r="J214" s="235">
        <f>BK214</f>
        <v>0</v>
      </c>
      <c r="K214" s="221"/>
      <c r="L214" s="226"/>
      <c r="M214" s="227"/>
      <c r="N214" s="228"/>
      <c r="O214" s="228"/>
      <c r="P214" s="229">
        <f>SUM(P215:P217)</f>
        <v>0</v>
      </c>
      <c r="Q214" s="228"/>
      <c r="R214" s="229">
        <f>SUM(R215:R217)</f>
        <v>0</v>
      </c>
      <c r="S214" s="228"/>
      <c r="T214" s="230">
        <f>SUM(T215:T217)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1" t="s">
        <v>14</v>
      </c>
      <c r="AT214" s="232" t="s">
        <v>81</v>
      </c>
      <c r="AU214" s="232" t="s">
        <v>14</v>
      </c>
      <c r="AY214" s="231" t="s">
        <v>146</v>
      </c>
      <c r="BK214" s="233">
        <f>SUM(BK215:BK217)</f>
        <v>0</v>
      </c>
    </row>
    <row r="215" s="2" customFormat="1" ht="16.5" customHeight="1">
      <c r="A215" s="38"/>
      <c r="B215" s="39"/>
      <c r="C215" s="236" t="s">
        <v>537</v>
      </c>
      <c r="D215" s="236" t="s">
        <v>148</v>
      </c>
      <c r="E215" s="237" t="s">
        <v>1633</v>
      </c>
      <c r="F215" s="238" t="s">
        <v>1634</v>
      </c>
      <c r="G215" s="239" t="s">
        <v>115</v>
      </c>
      <c r="H215" s="240">
        <v>0.45000000000000001</v>
      </c>
      <c r="I215" s="241"/>
      <c r="J215" s="242">
        <f>ROUND(I215*H215,2)</f>
        <v>0</v>
      </c>
      <c r="K215" s="238" t="s">
        <v>1</v>
      </c>
      <c r="L215" s="44"/>
      <c r="M215" s="243" t="s">
        <v>1</v>
      </c>
      <c r="N215" s="244" t="s">
        <v>47</v>
      </c>
      <c r="O215" s="91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7" t="s">
        <v>152</v>
      </c>
      <c r="AT215" s="247" t="s">
        <v>148</v>
      </c>
      <c r="AU215" s="247" t="s">
        <v>91</v>
      </c>
      <c r="AY215" s="17" t="s">
        <v>146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7" t="s">
        <v>14</v>
      </c>
      <c r="BK215" s="248">
        <f>ROUND(I215*H215,2)</f>
        <v>0</v>
      </c>
      <c r="BL215" s="17" t="s">
        <v>152</v>
      </c>
      <c r="BM215" s="247" t="s">
        <v>1635</v>
      </c>
    </row>
    <row r="216" s="2" customFormat="1" ht="16.5" customHeight="1">
      <c r="A216" s="38"/>
      <c r="B216" s="39"/>
      <c r="C216" s="236" t="s">
        <v>541</v>
      </c>
      <c r="D216" s="236" t="s">
        <v>148</v>
      </c>
      <c r="E216" s="237" t="s">
        <v>1636</v>
      </c>
      <c r="F216" s="238" t="s">
        <v>1637</v>
      </c>
      <c r="G216" s="239" t="s">
        <v>1547</v>
      </c>
      <c r="H216" s="240">
        <v>2</v>
      </c>
      <c r="I216" s="241"/>
      <c r="J216" s="242">
        <f>ROUND(I216*H216,2)</f>
        <v>0</v>
      </c>
      <c r="K216" s="238" t="s">
        <v>1</v>
      </c>
      <c r="L216" s="44"/>
      <c r="M216" s="243" t="s">
        <v>1</v>
      </c>
      <c r="N216" s="244" t="s">
        <v>47</v>
      </c>
      <c r="O216" s="91"/>
      <c r="P216" s="245">
        <f>O216*H216</f>
        <v>0</v>
      </c>
      <c r="Q216" s="245">
        <v>0</v>
      </c>
      <c r="R216" s="245">
        <f>Q216*H216</f>
        <v>0</v>
      </c>
      <c r="S216" s="245">
        <v>0</v>
      </c>
      <c r="T216" s="24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7" t="s">
        <v>152</v>
      </c>
      <c r="AT216" s="247" t="s">
        <v>148</v>
      </c>
      <c r="AU216" s="247" t="s">
        <v>91</v>
      </c>
      <c r="AY216" s="17" t="s">
        <v>146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7" t="s">
        <v>14</v>
      </c>
      <c r="BK216" s="248">
        <f>ROUND(I216*H216,2)</f>
        <v>0</v>
      </c>
      <c r="BL216" s="17" t="s">
        <v>152</v>
      </c>
      <c r="BM216" s="247" t="s">
        <v>1638</v>
      </c>
    </row>
    <row r="217" s="2" customFormat="1" ht="16.5" customHeight="1">
      <c r="A217" s="38"/>
      <c r="B217" s="39"/>
      <c r="C217" s="236" t="s">
        <v>546</v>
      </c>
      <c r="D217" s="236" t="s">
        <v>148</v>
      </c>
      <c r="E217" s="237" t="s">
        <v>1639</v>
      </c>
      <c r="F217" s="238" t="s">
        <v>1640</v>
      </c>
      <c r="G217" s="239" t="s">
        <v>1011</v>
      </c>
      <c r="H217" s="240">
        <v>3</v>
      </c>
      <c r="I217" s="241"/>
      <c r="J217" s="242">
        <f>ROUND(I217*H217,2)</f>
        <v>0</v>
      </c>
      <c r="K217" s="238" t="s">
        <v>1</v>
      </c>
      <c r="L217" s="44"/>
      <c r="M217" s="243" t="s">
        <v>1</v>
      </c>
      <c r="N217" s="244" t="s">
        <v>47</v>
      </c>
      <c r="O217" s="91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7" t="s">
        <v>152</v>
      </c>
      <c r="AT217" s="247" t="s">
        <v>148</v>
      </c>
      <c r="AU217" s="247" t="s">
        <v>91</v>
      </c>
      <c r="AY217" s="17" t="s">
        <v>146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7" t="s">
        <v>14</v>
      </c>
      <c r="BK217" s="248">
        <f>ROUND(I217*H217,2)</f>
        <v>0</v>
      </c>
      <c r="BL217" s="17" t="s">
        <v>152</v>
      </c>
      <c r="BM217" s="247" t="s">
        <v>1641</v>
      </c>
    </row>
    <row r="218" s="12" customFormat="1" ht="22.8" customHeight="1">
      <c r="A218" s="12"/>
      <c r="B218" s="220"/>
      <c r="C218" s="221"/>
      <c r="D218" s="222" t="s">
        <v>81</v>
      </c>
      <c r="E218" s="234" t="s">
        <v>1642</v>
      </c>
      <c r="F218" s="234" t="s">
        <v>1643</v>
      </c>
      <c r="G218" s="221"/>
      <c r="H218" s="221"/>
      <c r="I218" s="224"/>
      <c r="J218" s="235">
        <f>BK218</f>
        <v>0</v>
      </c>
      <c r="K218" s="221"/>
      <c r="L218" s="226"/>
      <c r="M218" s="227"/>
      <c r="N218" s="228"/>
      <c r="O218" s="228"/>
      <c r="P218" s="229">
        <f>P219</f>
        <v>0</v>
      </c>
      <c r="Q218" s="228"/>
      <c r="R218" s="229">
        <f>R219</f>
        <v>0</v>
      </c>
      <c r="S218" s="228"/>
      <c r="T218" s="230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1" t="s">
        <v>14</v>
      </c>
      <c r="AT218" s="232" t="s">
        <v>81</v>
      </c>
      <c r="AU218" s="232" t="s">
        <v>14</v>
      </c>
      <c r="AY218" s="231" t="s">
        <v>146</v>
      </c>
      <c r="BK218" s="233">
        <f>BK219</f>
        <v>0</v>
      </c>
    </row>
    <row r="219" s="2" customFormat="1" ht="16.5" customHeight="1">
      <c r="A219" s="38"/>
      <c r="B219" s="39"/>
      <c r="C219" s="236" t="s">
        <v>550</v>
      </c>
      <c r="D219" s="236" t="s">
        <v>148</v>
      </c>
      <c r="E219" s="237" t="s">
        <v>1644</v>
      </c>
      <c r="F219" s="238" t="s">
        <v>1645</v>
      </c>
      <c r="G219" s="239" t="s">
        <v>1547</v>
      </c>
      <c r="H219" s="240">
        <v>1</v>
      </c>
      <c r="I219" s="241"/>
      <c r="J219" s="242">
        <f>ROUND(I219*H219,2)</f>
        <v>0</v>
      </c>
      <c r="K219" s="238" t="s">
        <v>1</v>
      </c>
      <c r="L219" s="44"/>
      <c r="M219" s="285" t="s">
        <v>1</v>
      </c>
      <c r="N219" s="286" t="s">
        <v>47</v>
      </c>
      <c r="O219" s="287"/>
      <c r="P219" s="288">
        <f>O219*H219</f>
        <v>0</v>
      </c>
      <c r="Q219" s="288">
        <v>0</v>
      </c>
      <c r="R219" s="288">
        <f>Q219*H219</f>
        <v>0</v>
      </c>
      <c r="S219" s="288">
        <v>0</v>
      </c>
      <c r="T219" s="28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7" t="s">
        <v>152</v>
      </c>
      <c r="AT219" s="247" t="s">
        <v>148</v>
      </c>
      <c r="AU219" s="247" t="s">
        <v>91</v>
      </c>
      <c r="AY219" s="17" t="s">
        <v>146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7" t="s">
        <v>14</v>
      </c>
      <c r="BK219" s="248">
        <f>ROUND(I219*H219,2)</f>
        <v>0</v>
      </c>
      <c r="BL219" s="17" t="s">
        <v>152</v>
      </c>
      <c r="BM219" s="247" t="s">
        <v>1646</v>
      </c>
    </row>
    <row r="220" s="2" customFormat="1" ht="6.96" customHeight="1">
      <c r="A220" s="38"/>
      <c r="B220" s="66"/>
      <c r="C220" s="67"/>
      <c r="D220" s="67"/>
      <c r="E220" s="67"/>
      <c r="F220" s="67"/>
      <c r="G220" s="67"/>
      <c r="H220" s="67"/>
      <c r="I220" s="184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sheet="1" autoFilter="0" formatColumns="0" formatRows="0" objects="1" scenarios="1" spinCount="100000" saltValue="lJV2ZVA5qUWM1wJlhIX8dNybBexJB2DzXbY2igcBwaA5aHk8m6bQSySatIGtB5wXPRVhGY9uSHmZBwfKb+m95w==" hashValue="YgKtMyJiBeydR88nxtEzrT9j0r43rd6ITPgOO+UmR55dyFT5Z6C9YLpO4HPVIMKueqqh7tBxmzshEicOe7LVyA==" algorithmName="SHA-512" password="CC35"/>
  <autoFilter ref="C128:K219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  <c r="AZ2" s="137" t="s">
        <v>1647</v>
      </c>
      <c r="BA2" s="137" t="s">
        <v>1648</v>
      </c>
      <c r="BB2" s="137" t="s">
        <v>115</v>
      </c>
      <c r="BC2" s="137" t="s">
        <v>1649</v>
      </c>
      <c r="BD2" s="137" t="s">
        <v>91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91</v>
      </c>
      <c r="AZ3" s="137" t="s">
        <v>1650</v>
      </c>
      <c r="BA3" s="137" t="s">
        <v>1651</v>
      </c>
      <c r="BB3" s="137" t="s">
        <v>115</v>
      </c>
      <c r="BC3" s="137" t="s">
        <v>152</v>
      </c>
      <c r="BD3" s="137" t="s">
        <v>91</v>
      </c>
    </row>
    <row r="4" s="1" customFormat="1" ht="24.96" customHeight="1">
      <c r="B4" s="20"/>
      <c r="D4" s="141" t="s">
        <v>117</v>
      </c>
      <c r="I4" s="136"/>
      <c r="L4" s="20"/>
      <c r="M4" s="142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3" t="s">
        <v>16</v>
      </c>
      <c r="I6" s="136"/>
      <c r="L6" s="20"/>
    </row>
    <row r="7" s="1" customFormat="1" ht="25.5" customHeight="1">
      <c r="B7" s="20"/>
      <c r="E7" s="144" t="str">
        <f>'Rekapitulace stavby'!K6</f>
        <v>Karlovo Náměstí - revitalizace, akce č. 999411, etapa 2 - úpravy v souvislosti se SSZ 1.036, 2.065, 2.041</v>
      </c>
      <c r="F7" s="143"/>
      <c r="G7" s="143"/>
      <c r="H7" s="143"/>
      <c r="I7" s="136"/>
      <c r="L7" s="20"/>
    </row>
    <row r="8" s="2" customFormat="1" ht="12" customHeight="1">
      <c r="A8" s="38"/>
      <c r="B8" s="44"/>
      <c r="C8" s="38"/>
      <c r="D8" s="143" t="s">
        <v>118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6" t="s">
        <v>1652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3" t="s">
        <v>18</v>
      </c>
      <c r="E11" s="38"/>
      <c r="F11" s="147" t="s">
        <v>1</v>
      </c>
      <c r="G11" s="38"/>
      <c r="H11" s="38"/>
      <c r="I11" s="148" t="s">
        <v>19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3" t="s">
        <v>20</v>
      </c>
      <c r="E12" s="38"/>
      <c r="F12" s="147" t="s">
        <v>21</v>
      </c>
      <c r="G12" s="38"/>
      <c r="H12" s="38"/>
      <c r="I12" s="148" t="s">
        <v>22</v>
      </c>
      <c r="J12" s="149" t="str">
        <f>'Rekapitulace stavby'!AN8</f>
        <v>13. 12. 2018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3" t="s">
        <v>24</v>
      </c>
      <c r="E14" s="38"/>
      <c r="F14" s="38"/>
      <c r="G14" s="38"/>
      <c r="H14" s="38"/>
      <c r="I14" s="148" t="s">
        <v>25</v>
      </c>
      <c r="J14" s="147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3" t="s">
        <v>30</v>
      </c>
      <c r="E17" s="38"/>
      <c r="F17" s="38"/>
      <c r="G17" s="38"/>
      <c r="H17" s="38"/>
      <c r="I17" s="148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3" t="s">
        <v>32</v>
      </c>
      <c r="E20" s="38"/>
      <c r="F20" s="38"/>
      <c r="G20" s="38"/>
      <c r="H20" s="38"/>
      <c r="I20" s="148" t="s">
        <v>25</v>
      </c>
      <c r="J20" s="147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7" t="s">
        <v>34</v>
      </c>
      <c r="F21" s="38"/>
      <c r="G21" s="38"/>
      <c r="H21" s="38"/>
      <c r="I21" s="148" t="s">
        <v>28</v>
      </c>
      <c r="J21" s="147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25</v>
      </c>
      <c r="J23" s="147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7" t="s">
        <v>39</v>
      </c>
      <c r="F24" s="38"/>
      <c r="G24" s="38"/>
      <c r="H24" s="38"/>
      <c r="I24" s="148" t="s">
        <v>28</v>
      </c>
      <c r="J24" s="147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3" t="s">
        <v>41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7" t="s">
        <v>42</v>
      </c>
      <c r="E30" s="38"/>
      <c r="F30" s="38"/>
      <c r="G30" s="38"/>
      <c r="H30" s="38"/>
      <c r="I30" s="145"/>
      <c r="J30" s="158">
        <f>ROUND(J119,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9" t="s">
        <v>44</v>
      </c>
      <c r="G32" s="38"/>
      <c r="H32" s="38"/>
      <c r="I32" s="160" t="s">
        <v>43</v>
      </c>
      <c r="J32" s="159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1" t="s">
        <v>46</v>
      </c>
      <c r="E33" s="143" t="s">
        <v>47</v>
      </c>
      <c r="F33" s="162">
        <f>ROUND((SUM(BE119:BE195)),  2)</f>
        <v>0</v>
      </c>
      <c r="G33" s="38"/>
      <c r="H33" s="38"/>
      <c r="I33" s="163">
        <v>0.20999999999999999</v>
      </c>
      <c r="J33" s="162">
        <f>ROUND(((SUM(BE119:BE195))*I33),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3" t="s">
        <v>48</v>
      </c>
      <c r="F34" s="162">
        <f>ROUND((SUM(BF119:BF195)),  2)</f>
        <v>0</v>
      </c>
      <c r="G34" s="38"/>
      <c r="H34" s="38"/>
      <c r="I34" s="163">
        <v>0.14999999999999999</v>
      </c>
      <c r="J34" s="162">
        <f>ROUND(((SUM(BF119:BF195))*I34),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3" t="s">
        <v>49</v>
      </c>
      <c r="F35" s="162">
        <f>ROUND((SUM(BG119:BG195)),  2)</f>
        <v>0</v>
      </c>
      <c r="G35" s="38"/>
      <c r="H35" s="38"/>
      <c r="I35" s="163">
        <v>0.20999999999999999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3" t="s">
        <v>50</v>
      </c>
      <c r="F36" s="162">
        <f>ROUND((SUM(BH119:BH195)),  2)</f>
        <v>0</v>
      </c>
      <c r="G36" s="38"/>
      <c r="H36" s="38"/>
      <c r="I36" s="163">
        <v>0.14999999999999999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3" t="s">
        <v>51</v>
      </c>
      <c r="F37" s="162">
        <f>ROUND((SUM(BI119:BI195)),  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4"/>
      <c r="D39" s="165" t="s">
        <v>52</v>
      </c>
      <c r="E39" s="166"/>
      <c r="F39" s="166"/>
      <c r="G39" s="167" t="s">
        <v>53</v>
      </c>
      <c r="H39" s="168" t="s">
        <v>54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2" t="s">
        <v>55</v>
      </c>
      <c r="E50" s="173"/>
      <c r="F50" s="173"/>
      <c r="G50" s="172" t="s">
        <v>56</v>
      </c>
      <c r="H50" s="173"/>
      <c r="I50" s="174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8"/>
      <c r="J61" s="179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59</v>
      </c>
      <c r="E65" s="180"/>
      <c r="F65" s="180"/>
      <c r="G65" s="172" t="s">
        <v>60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8"/>
      <c r="J76" s="179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5.5" customHeight="1">
      <c r="A85" s="38"/>
      <c r="B85" s="39"/>
      <c r="C85" s="40"/>
      <c r="D85" s="40"/>
      <c r="E85" s="188" t="str">
        <f>E7</f>
        <v>Karlovo Náměstí - revitalizace, akce č. 999411, etapa 2 - úpravy v souvislosti se SSZ 1.036, 2.065, 2.041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800 - Objekty úpravy území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Karlovo Náměstí</v>
      </c>
      <c r="G89" s="40"/>
      <c r="H89" s="40"/>
      <c r="I89" s="148" t="s">
        <v>22</v>
      </c>
      <c r="J89" s="79" t="str">
        <f>IF(J12="","",J12)</f>
        <v>13. 12. 2018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8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9" t="s">
        <v>121</v>
      </c>
      <c r="D94" s="190"/>
      <c r="E94" s="190"/>
      <c r="F94" s="190"/>
      <c r="G94" s="190"/>
      <c r="H94" s="190"/>
      <c r="I94" s="191"/>
      <c r="J94" s="192" t="s">
        <v>122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3" t="s">
        <v>123</v>
      </c>
      <c r="D96" s="40"/>
      <c r="E96" s="40"/>
      <c r="F96" s="40"/>
      <c r="G96" s="40"/>
      <c r="H96" s="40"/>
      <c r="I96" s="145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124</v>
      </c>
    </row>
    <row r="97" s="9" customFormat="1" ht="24.96" customHeight="1">
      <c r="A97" s="9"/>
      <c r="B97" s="194"/>
      <c r="C97" s="195"/>
      <c r="D97" s="196" t="s">
        <v>125</v>
      </c>
      <c r="E97" s="197"/>
      <c r="F97" s="197"/>
      <c r="G97" s="197"/>
      <c r="H97" s="197"/>
      <c r="I97" s="198"/>
      <c r="J97" s="199">
        <f>J120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202"/>
      <c r="D98" s="203" t="s">
        <v>126</v>
      </c>
      <c r="E98" s="204"/>
      <c r="F98" s="204"/>
      <c r="G98" s="204"/>
      <c r="H98" s="204"/>
      <c r="I98" s="205"/>
      <c r="J98" s="206">
        <f>J121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202"/>
      <c r="D99" s="203" t="s">
        <v>288</v>
      </c>
      <c r="E99" s="204"/>
      <c r="F99" s="204"/>
      <c r="G99" s="204"/>
      <c r="H99" s="204"/>
      <c r="I99" s="205"/>
      <c r="J99" s="206">
        <f>J194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8"/>
      <c r="B100" s="39"/>
      <c r="C100" s="40"/>
      <c r="D100" s="40"/>
      <c r="E100" s="40"/>
      <c r="F100" s="40"/>
      <c r="G100" s="40"/>
      <c r="H100" s="40"/>
      <c r="I100" s="145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184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="2" customFormat="1" ht="6.96" customHeight="1">
      <c r="A105" s="38"/>
      <c r="B105" s="68"/>
      <c r="C105" s="69"/>
      <c r="D105" s="69"/>
      <c r="E105" s="69"/>
      <c r="F105" s="69"/>
      <c r="G105" s="69"/>
      <c r="H105" s="69"/>
      <c r="I105" s="187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24.96" customHeight="1">
      <c r="A106" s="38"/>
      <c r="B106" s="39"/>
      <c r="C106" s="23" t="s">
        <v>131</v>
      </c>
      <c r="D106" s="40"/>
      <c r="E106" s="40"/>
      <c r="F106" s="40"/>
      <c r="G106" s="40"/>
      <c r="H106" s="40"/>
      <c r="I106" s="14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39"/>
      <c r="C107" s="40"/>
      <c r="D107" s="40"/>
      <c r="E107" s="40"/>
      <c r="F107" s="40"/>
      <c r="G107" s="40"/>
      <c r="H107" s="40"/>
      <c r="I107" s="14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4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5.5" customHeight="1">
      <c r="A109" s="38"/>
      <c r="B109" s="39"/>
      <c r="C109" s="40"/>
      <c r="D109" s="40"/>
      <c r="E109" s="188" t="str">
        <f>E7</f>
        <v>Karlovo Náměstí - revitalizace, akce č. 999411, etapa 2 - úpravy v souvislosti se SSZ 1.036, 2.065, 2.041</v>
      </c>
      <c r="F109" s="32"/>
      <c r="G109" s="32"/>
      <c r="H109" s="32"/>
      <c r="I109" s="14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118</v>
      </c>
      <c r="D110" s="40"/>
      <c r="E110" s="40"/>
      <c r="F110" s="40"/>
      <c r="G110" s="40"/>
      <c r="H110" s="40"/>
      <c r="I110" s="14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76" t="str">
        <f>E9</f>
        <v>SO 800 - Objekty úpravy území</v>
      </c>
      <c r="F111" s="40"/>
      <c r="G111" s="40"/>
      <c r="H111" s="40"/>
      <c r="I111" s="14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Karlovo Náměstí</v>
      </c>
      <c r="G113" s="40"/>
      <c r="H113" s="40"/>
      <c r="I113" s="148" t="s">
        <v>22</v>
      </c>
      <c r="J113" s="79" t="str">
        <f>IF(J12="","",J12)</f>
        <v>13. 12. 2018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>Technická správa komunikací hl. m. Prahy a.s.</v>
      </c>
      <c r="G115" s="40"/>
      <c r="H115" s="40"/>
      <c r="I115" s="148" t="s">
        <v>32</v>
      </c>
      <c r="J115" s="36" t="str">
        <f>E21</f>
        <v>DIPRO, spol s 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30</v>
      </c>
      <c r="D116" s="40"/>
      <c r="E116" s="40"/>
      <c r="F116" s="27" t="str">
        <f>IF(E18="","",E18)</f>
        <v>Vyplň údaj</v>
      </c>
      <c r="G116" s="40"/>
      <c r="H116" s="40"/>
      <c r="I116" s="148" t="s">
        <v>37</v>
      </c>
      <c r="J116" s="36" t="str">
        <f>E24</f>
        <v>TMI Building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0.32" customHeight="1">
      <c r="A117" s="38"/>
      <c r="B117" s="39"/>
      <c r="C117" s="40"/>
      <c r="D117" s="40"/>
      <c r="E117" s="40"/>
      <c r="F117" s="40"/>
      <c r="G117" s="40"/>
      <c r="H117" s="40"/>
      <c r="I117" s="14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1" customFormat="1" ht="29.28" customHeight="1">
      <c r="A118" s="208"/>
      <c r="B118" s="209"/>
      <c r="C118" s="210" t="s">
        <v>132</v>
      </c>
      <c r="D118" s="211" t="s">
        <v>67</v>
      </c>
      <c r="E118" s="211" t="s">
        <v>63</v>
      </c>
      <c r="F118" s="211" t="s">
        <v>64</v>
      </c>
      <c r="G118" s="211" t="s">
        <v>133</v>
      </c>
      <c r="H118" s="211" t="s">
        <v>134</v>
      </c>
      <c r="I118" s="212" t="s">
        <v>135</v>
      </c>
      <c r="J118" s="211" t="s">
        <v>122</v>
      </c>
      <c r="K118" s="213" t="s">
        <v>136</v>
      </c>
      <c r="L118" s="214"/>
      <c r="M118" s="100" t="s">
        <v>1</v>
      </c>
      <c r="N118" s="101" t="s">
        <v>46</v>
      </c>
      <c r="O118" s="101" t="s">
        <v>137</v>
      </c>
      <c r="P118" s="101" t="s">
        <v>138</v>
      </c>
      <c r="Q118" s="101" t="s">
        <v>139</v>
      </c>
      <c r="R118" s="101" t="s">
        <v>140</v>
      </c>
      <c r="S118" s="101" t="s">
        <v>141</v>
      </c>
      <c r="T118" s="102" t="s">
        <v>142</v>
      </c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</row>
    <row r="119" s="2" customFormat="1" ht="22.8" customHeight="1">
      <c r="A119" s="38"/>
      <c r="B119" s="39"/>
      <c r="C119" s="107" t="s">
        <v>143</v>
      </c>
      <c r="D119" s="40"/>
      <c r="E119" s="40"/>
      <c r="F119" s="40"/>
      <c r="G119" s="40"/>
      <c r="H119" s="40"/>
      <c r="I119" s="145"/>
      <c r="J119" s="215">
        <f>BK119</f>
        <v>0</v>
      </c>
      <c r="K119" s="40"/>
      <c r="L119" s="44"/>
      <c r="M119" s="103"/>
      <c r="N119" s="216"/>
      <c r="O119" s="104"/>
      <c r="P119" s="217">
        <f>P120</f>
        <v>0</v>
      </c>
      <c r="Q119" s="104"/>
      <c r="R119" s="217">
        <f>R120</f>
        <v>35.746124499999993</v>
      </c>
      <c r="S119" s="104"/>
      <c r="T119" s="218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81</v>
      </c>
      <c r="AU119" s="17" t="s">
        <v>124</v>
      </c>
      <c r="BK119" s="219">
        <f>BK120</f>
        <v>0</v>
      </c>
    </row>
    <row r="120" s="12" customFormat="1" ht="25.92" customHeight="1">
      <c r="A120" s="12"/>
      <c r="B120" s="220"/>
      <c r="C120" s="221"/>
      <c r="D120" s="222" t="s">
        <v>81</v>
      </c>
      <c r="E120" s="223" t="s">
        <v>144</v>
      </c>
      <c r="F120" s="223" t="s">
        <v>145</v>
      </c>
      <c r="G120" s="221"/>
      <c r="H120" s="221"/>
      <c r="I120" s="224"/>
      <c r="J120" s="225">
        <f>BK120</f>
        <v>0</v>
      </c>
      <c r="K120" s="221"/>
      <c r="L120" s="226"/>
      <c r="M120" s="227"/>
      <c r="N120" s="228"/>
      <c r="O120" s="228"/>
      <c r="P120" s="229">
        <f>P121+P194</f>
        <v>0</v>
      </c>
      <c r="Q120" s="228"/>
      <c r="R120" s="229">
        <f>R121+R194</f>
        <v>35.746124499999993</v>
      </c>
      <c r="S120" s="228"/>
      <c r="T120" s="230">
        <f>T121+T194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14</v>
      </c>
      <c r="AT120" s="232" t="s">
        <v>81</v>
      </c>
      <c r="AU120" s="232" t="s">
        <v>82</v>
      </c>
      <c r="AY120" s="231" t="s">
        <v>146</v>
      </c>
      <c r="BK120" s="233">
        <f>BK121+BK194</f>
        <v>0</v>
      </c>
    </row>
    <row r="121" s="12" customFormat="1" ht="22.8" customHeight="1">
      <c r="A121" s="12"/>
      <c r="B121" s="220"/>
      <c r="C121" s="221"/>
      <c r="D121" s="222" t="s">
        <v>81</v>
      </c>
      <c r="E121" s="234" t="s">
        <v>14</v>
      </c>
      <c r="F121" s="234" t="s">
        <v>147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SUM(P122:P193)</f>
        <v>0</v>
      </c>
      <c r="Q121" s="228"/>
      <c r="R121" s="229">
        <f>SUM(R122:R193)</f>
        <v>35.746124499999993</v>
      </c>
      <c r="S121" s="228"/>
      <c r="T121" s="230">
        <f>SUM(T122:T193)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14</v>
      </c>
      <c r="AT121" s="232" t="s">
        <v>81</v>
      </c>
      <c r="AU121" s="232" t="s">
        <v>14</v>
      </c>
      <c r="AY121" s="231" t="s">
        <v>146</v>
      </c>
      <c r="BK121" s="233">
        <f>SUM(BK122:BK193)</f>
        <v>0</v>
      </c>
    </row>
    <row r="122" s="2" customFormat="1" ht="60" customHeight="1">
      <c r="A122" s="38"/>
      <c r="B122" s="39"/>
      <c r="C122" s="236" t="s">
        <v>14</v>
      </c>
      <c r="D122" s="236" t="s">
        <v>148</v>
      </c>
      <c r="E122" s="237" t="s">
        <v>171</v>
      </c>
      <c r="F122" s="238" t="s">
        <v>172</v>
      </c>
      <c r="G122" s="239" t="s">
        <v>115</v>
      </c>
      <c r="H122" s="240">
        <v>63.359999999999999</v>
      </c>
      <c r="I122" s="241"/>
      <c r="J122" s="242">
        <f>ROUND(I122*H122,2)</f>
        <v>0</v>
      </c>
      <c r="K122" s="238" t="s">
        <v>151</v>
      </c>
      <c r="L122" s="44"/>
      <c r="M122" s="243" t="s">
        <v>1</v>
      </c>
      <c r="N122" s="244" t="s">
        <v>47</v>
      </c>
      <c r="O122" s="91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7" t="s">
        <v>152</v>
      </c>
      <c r="AT122" s="247" t="s">
        <v>148</v>
      </c>
      <c r="AU122" s="247" t="s">
        <v>91</v>
      </c>
      <c r="AY122" s="17" t="s">
        <v>146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17" t="s">
        <v>14</v>
      </c>
      <c r="BK122" s="248">
        <f>ROUND(I122*H122,2)</f>
        <v>0</v>
      </c>
      <c r="BL122" s="17" t="s">
        <v>152</v>
      </c>
      <c r="BM122" s="247" t="s">
        <v>1653</v>
      </c>
    </row>
    <row r="123" s="13" customFormat="1">
      <c r="A123" s="13"/>
      <c r="B123" s="249"/>
      <c r="C123" s="250"/>
      <c r="D123" s="251" t="s">
        <v>154</v>
      </c>
      <c r="E123" s="252" t="s">
        <v>1</v>
      </c>
      <c r="F123" s="253" t="s">
        <v>1654</v>
      </c>
      <c r="G123" s="250"/>
      <c r="H123" s="254">
        <v>63.359999999999999</v>
      </c>
      <c r="I123" s="255"/>
      <c r="J123" s="250"/>
      <c r="K123" s="250"/>
      <c r="L123" s="256"/>
      <c r="M123" s="257"/>
      <c r="N123" s="258"/>
      <c r="O123" s="258"/>
      <c r="P123" s="258"/>
      <c r="Q123" s="258"/>
      <c r="R123" s="258"/>
      <c r="S123" s="258"/>
      <c r="T123" s="25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0" t="s">
        <v>154</v>
      </c>
      <c r="AU123" s="260" t="s">
        <v>91</v>
      </c>
      <c r="AV123" s="13" t="s">
        <v>91</v>
      </c>
      <c r="AW123" s="13" t="s">
        <v>36</v>
      </c>
      <c r="AX123" s="13" t="s">
        <v>82</v>
      </c>
      <c r="AY123" s="260" t="s">
        <v>146</v>
      </c>
    </row>
    <row r="124" s="14" customFormat="1">
      <c r="A124" s="14"/>
      <c r="B124" s="261"/>
      <c r="C124" s="262"/>
      <c r="D124" s="251" t="s">
        <v>154</v>
      </c>
      <c r="E124" s="263" t="s">
        <v>1647</v>
      </c>
      <c r="F124" s="264" t="s">
        <v>157</v>
      </c>
      <c r="G124" s="262"/>
      <c r="H124" s="265">
        <v>63.359999999999999</v>
      </c>
      <c r="I124" s="266"/>
      <c r="J124" s="262"/>
      <c r="K124" s="262"/>
      <c r="L124" s="267"/>
      <c r="M124" s="268"/>
      <c r="N124" s="269"/>
      <c r="O124" s="269"/>
      <c r="P124" s="269"/>
      <c r="Q124" s="269"/>
      <c r="R124" s="269"/>
      <c r="S124" s="269"/>
      <c r="T124" s="27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71" t="s">
        <v>154</v>
      </c>
      <c r="AU124" s="271" t="s">
        <v>91</v>
      </c>
      <c r="AV124" s="14" t="s">
        <v>152</v>
      </c>
      <c r="AW124" s="14" t="s">
        <v>36</v>
      </c>
      <c r="AX124" s="14" t="s">
        <v>14</v>
      </c>
      <c r="AY124" s="271" t="s">
        <v>146</v>
      </c>
    </row>
    <row r="125" s="2" customFormat="1" ht="16.5" customHeight="1">
      <c r="A125" s="38"/>
      <c r="B125" s="39"/>
      <c r="C125" s="236" t="s">
        <v>91</v>
      </c>
      <c r="D125" s="236" t="s">
        <v>148</v>
      </c>
      <c r="E125" s="237" t="s">
        <v>176</v>
      </c>
      <c r="F125" s="238" t="s">
        <v>177</v>
      </c>
      <c r="G125" s="239" t="s">
        <v>115</v>
      </c>
      <c r="H125" s="240">
        <v>63.359999999999999</v>
      </c>
      <c r="I125" s="241"/>
      <c r="J125" s="242">
        <f>ROUND(I125*H125,2)</f>
        <v>0</v>
      </c>
      <c r="K125" s="238" t="s">
        <v>151</v>
      </c>
      <c r="L125" s="44"/>
      <c r="M125" s="243" t="s">
        <v>1</v>
      </c>
      <c r="N125" s="244" t="s">
        <v>47</v>
      </c>
      <c r="O125" s="91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7" t="s">
        <v>152</v>
      </c>
      <c r="AT125" s="247" t="s">
        <v>148</v>
      </c>
      <c r="AU125" s="247" t="s">
        <v>91</v>
      </c>
      <c r="AY125" s="17" t="s">
        <v>146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17" t="s">
        <v>14</v>
      </c>
      <c r="BK125" s="248">
        <f>ROUND(I125*H125,2)</f>
        <v>0</v>
      </c>
      <c r="BL125" s="17" t="s">
        <v>152</v>
      </c>
      <c r="BM125" s="247" t="s">
        <v>1655</v>
      </c>
    </row>
    <row r="126" s="13" customFormat="1">
      <c r="A126" s="13"/>
      <c r="B126" s="249"/>
      <c r="C126" s="250"/>
      <c r="D126" s="251" t="s">
        <v>154</v>
      </c>
      <c r="E126" s="252" t="s">
        <v>1</v>
      </c>
      <c r="F126" s="253" t="s">
        <v>1647</v>
      </c>
      <c r="G126" s="250"/>
      <c r="H126" s="254">
        <v>63.359999999999999</v>
      </c>
      <c r="I126" s="255"/>
      <c r="J126" s="250"/>
      <c r="K126" s="250"/>
      <c r="L126" s="256"/>
      <c r="M126" s="257"/>
      <c r="N126" s="258"/>
      <c r="O126" s="258"/>
      <c r="P126" s="258"/>
      <c r="Q126" s="258"/>
      <c r="R126" s="258"/>
      <c r="S126" s="258"/>
      <c r="T126" s="25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0" t="s">
        <v>154</v>
      </c>
      <c r="AU126" s="260" t="s">
        <v>91</v>
      </c>
      <c r="AV126" s="13" t="s">
        <v>91</v>
      </c>
      <c r="AW126" s="13" t="s">
        <v>36</v>
      </c>
      <c r="AX126" s="13" t="s">
        <v>82</v>
      </c>
      <c r="AY126" s="260" t="s">
        <v>146</v>
      </c>
    </row>
    <row r="127" s="14" customFormat="1">
      <c r="A127" s="14"/>
      <c r="B127" s="261"/>
      <c r="C127" s="262"/>
      <c r="D127" s="251" t="s">
        <v>154</v>
      </c>
      <c r="E127" s="263" t="s">
        <v>1</v>
      </c>
      <c r="F127" s="264" t="s">
        <v>157</v>
      </c>
      <c r="G127" s="262"/>
      <c r="H127" s="265">
        <v>63.359999999999999</v>
      </c>
      <c r="I127" s="266"/>
      <c r="J127" s="262"/>
      <c r="K127" s="262"/>
      <c r="L127" s="267"/>
      <c r="M127" s="268"/>
      <c r="N127" s="269"/>
      <c r="O127" s="269"/>
      <c r="P127" s="269"/>
      <c r="Q127" s="269"/>
      <c r="R127" s="269"/>
      <c r="S127" s="269"/>
      <c r="T127" s="27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1" t="s">
        <v>154</v>
      </c>
      <c r="AU127" s="271" t="s">
        <v>91</v>
      </c>
      <c r="AV127" s="14" t="s">
        <v>152</v>
      </c>
      <c r="AW127" s="14" t="s">
        <v>36</v>
      </c>
      <c r="AX127" s="14" t="s">
        <v>14</v>
      </c>
      <c r="AY127" s="271" t="s">
        <v>146</v>
      </c>
    </row>
    <row r="128" s="2" customFormat="1" ht="36" customHeight="1">
      <c r="A128" s="38"/>
      <c r="B128" s="39"/>
      <c r="C128" s="236" t="s">
        <v>161</v>
      </c>
      <c r="D128" s="236" t="s">
        <v>148</v>
      </c>
      <c r="E128" s="237" t="s">
        <v>180</v>
      </c>
      <c r="F128" s="238" t="s">
        <v>181</v>
      </c>
      <c r="G128" s="239" t="s">
        <v>182</v>
      </c>
      <c r="H128" s="240">
        <v>117.21599999999999</v>
      </c>
      <c r="I128" s="241"/>
      <c r="J128" s="242">
        <f>ROUND(I128*H128,2)</f>
        <v>0</v>
      </c>
      <c r="K128" s="238" t="s">
        <v>1</v>
      </c>
      <c r="L128" s="44"/>
      <c r="M128" s="243" t="s">
        <v>1</v>
      </c>
      <c r="N128" s="244" t="s">
        <v>47</v>
      </c>
      <c r="O128" s="91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7" t="s">
        <v>152</v>
      </c>
      <c r="AT128" s="247" t="s">
        <v>148</v>
      </c>
      <c r="AU128" s="247" t="s">
        <v>91</v>
      </c>
      <c r="AY128" s="17" t="s">
        <v>146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7" t="s">
        <v>14</v>
      </c>
      <c r="BK128" s="248">
        <f>ROUND(I128*H128,2)</f>
        <v>0</v>
      </c>
      <c r="BL128" s="17" t="s">
        <v>152</v>
      </c>
      <c r="BM128" s="247" t="s">
        <v>1656</v>
      </c>
    </row>
    <row r="129" s="13" customFormat="1">
      <c r="A129" s="13"/>
      <c r="B129" s="249"/>
      <c r="C129" s="250"/>
      <c r="D129" s="251" t="s">
        <v>154</v>
      </c>
      <c r="E129" s="252" t="s">
        <v>1</v>
      </c>
      <c r="F129" s="253" t="s">
        <v>1657</v>
      </c>
      <c r="G129" s="250"/>
      <c r="H129" s="254">
        <v>117.21599999999999</v>
      </c>
      <c r="I129" s="255"/>
      <c r="J129" s="250"/>
      <c r="K129" s="250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154</v>
      </c>
      <c r="AU129" s="260" t="s">
        <v>91</v>
      </c>
      <c r="AV129" s="13" t="s">
        <v>91</v>
      </c>
      <c r="AW129" s="13" t="s">
        <v>36</v>
      </c>
      <c r="AX129" s="13" t="s">
        <v>82</v>
      </c>
      <c r="AY129" s="260" t="s">
        <v>146</v>
      </c>
    </row>
    <row r="130" s="14" customFormat="1">
      <c r="A130" s="14"/>
      <c r="B130" s="261"/>
      <c r="C130" s="262"/>
      <c r="D130" s="251" t="s">
        <v>154</v>
      </c>
      <c r="E130" s="263" t="s">
        <v>1</v>
      </c>
      <c r="F130" s="264" t="s">
        <v>157</v>
      </c>
      <c r="G130" s="262"/>
      <c r="H130" s="265">
        <v>117.21599999999999</v>
      </c>
      <c r="I130" s="266"/>
      <c r="J130" s="262"/>
      <c r="K130" s="262"/>
      <c r="L130" s="267"/>
      <c r="M130" s="268"/>
      <c r="N130" s="269"/>
      <c r="O130" s="269"/>
      <c r="P130" s="269"/>
      <c r="Q130" s="269"/>
      <c r="R130" s="269"/>
      <c r="S130" s="269"/>
      <c r="T130" s="27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1" t="s">
        <v>154</v>
      </c>
      <c r="AU130" s="271" t="s">
        <v>91</v>
      </c>
      <c r="AV130" s="14" t="s">
        <v>152</v>
      </c>
      <c r="AW130" s="14" t="s">
        <v>36</v>
      </c>
      <c r="AX130" s="14" t="s">
        <v>14</v>
      </c>
      <c r="AY130" s="271" t="s">
        <v>146</v>
      </c>
    </row>
    <row r="131" s="2" customFormat="1" ht="48" customHeight="1">
      <c r="A131" s="38"/>
      <c r="B131" s="39"/>
      <c r="C131" s="236" t="s">
        <v>152</v>
      </c>
      <c r="D131" s="236" t="s">
        <v>148</v>
      </c>
      <c r="E131" s="237" t="s">
        <v>1658</v>
      </c>
      <c r="F131" s="238" t="s">
        <v>1659</v>
      </c>
      <c r="G131" s="239" t="s">
        <v>112</v>
      </c>
      <c r="H131" s="240">
        <v>210</v>
      </c>
      <c r="I131" s="241"/>
      <c r="J131" s="242">
        <f>ROUND(I131*H131,2)</f>
        <v>0</v>
      </c>
      <c r="K131" s="238" t="s">
        <v>151</v>
      </c>
      <c r="L131" s="44"/>
      <c r="M131" s="243" t="s">
        <v>1</v>
      </c>
      <c r="N131" s="244" t="s">
        <v>47</v>
      </c>
      <c r="O131" s="91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7" t="s">
        <v>152</v>
      </c>
      <c r="AT131" s="247" t="s">
        <v>148</v>
      </c>
      <c r="AU131" s="247" t="s">
        <v>91</v>
      </c>
      <c r="AY131" s="17" t="s">
        <v>146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7" t="s">
        <v>14</v>
      </c>
      <c r="BK131" s="248">
        <f>ROUND(I131*H131,2)</f>
        <v>0</v>
      </c>
      <c r="BL131" s="17" t="s">
        <v>152</v>
      </c>
      <c r="BM131" s="247" t="s">
        <v>1660</v>
      </c>
    </row>
    <row r="132" s="13" customFormat="1">
      <c r="A132" s="13"/>
      <c r="B132" s="249"/>
      <c r="C132" s="250"/>
      <c r="D132" s="251" t="s">
        <v>154</v>
      </c>
      <c r="E132" s="252" t="s">
        <v>1</v>
      </c>
      <c r="F132" s="253" t="s">
        <v>1661</v>
      </c>
      <c r="G132" s="250"/>
      <c r="H132" s="254">
        <v>40</v>
      </c>
      <c r="I132" s="255"/>
      <c r="J132" s="250"/>
      <c r="K132" s="250"/>
      <c r="L132" s="256"/>
      <c r="M132" s="257"/>
      <c r="N132" s="258"/>
      <c r="O132" s="258"/>
      <c r="P132" s="258"/>
      <c r="Q132" s="258"/>
      <c r="R132" s="258"/>
      <c r="S132" s="258"/>
      <c r="T132" s="25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0" t="s">
        <v>154</v>
      </c>
      <c r="AU132" s="260" t="s">
        <v>91</v>
      </c>
      <c r="AV132" s="13" t="s">
        <v>91</v>
      </c>
      <c r="AW132" s="13" t="s">
        <v>36</v>
      </c>
      <c r="AX132" s="13" t="s">
        <v>82</v>
      </c>
      <c r="AY132" s="260" t="s">
        <v>146</v>
      </c>
    </row>
    <row r="133" s="13" customFormat="1">
      <c r="A133" s="13"/>
      <c r="B133" s="249"/>
      <c r="C133" s="250"/>
      <c r="D133" s="251" t="s">
        <v>154</v>
      </c>
      <c r="E133" s="252" t="s">
        <v>1</v>
      </c>
      <c r="F133" s="253" t="s">
        <v>1662</v>
      </c>
      <c r="G133" s="250"/>
      <c r="H133" s="254">
        <v>170</v>
      </c>
      <c r="I133" s="255"/>
      <c r="J133" s="250"/>
      <c r="K133" s="250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154</v>
      </c>
      <c r="AU133" s="260" t="s">
        <v>91</v>
      </c>
      <c r="AV133" s="13" t="s">
        <v>91</v>
      </c>
      <c r="AW133" s="13" t="s">
        <v>36</v>
      </c>
      <c r="AX133" s="13" t="s">
        <v>82</v>
      </c>
      <c r="AY133" s="260" t="s">
        <v>146</v>
      </c>
    </row>
    <row r="134" s="14" customFormat="1">
      <c r="A134" s="14"/>
      <c r="B134" s="261"/>
      <c r="C134" s="262"/>
      <c r="D134" s="251" t="s">
        <v>154</v>
      </c>
      <c r="E134" s="263" t="s">
        <v>1</v>
      </c>
      <c r="F134" s="264" t="s">
        <v>157</v>
      </c>
      <c r="G134" s="262"/>
      <c r="H134" s="265">
        <v>210</v>
      </c>
      <c r="I134" s="266"/>
      <c r="J134" s="262"/>
      <c r="K134" s="262"/>
      <c r="L134" s="267"/>
      <c r="M134" s="268"/>
      <c r="N134" s="269"/>
      <c r="O134" s="269"/>
      <c r="P134" s="269"/>
      <c r="Q134" s="269"/>
      <c r="R134" s="269"/>
      <c r="S134" s="269"/>
      <c r="T134" s="27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1" t="s">
        <v>154</v>
      </c>
      <c r="AU134" s="271" t="s">
        <v>91</v>
      </c>
      <c r="AV134" s="14" t="s">
        <v>152</v>
      </c>
      <c r="AW134" s="14" t="s">
        <v>36</v>
      </c>
      <c r="AX134" s="14" t="s">
        <v>14</v>
      </c>
      <c r="AY134" s="271" t="s">
        <v>146</v>
      </c>
    </row>
    <row r="135" s="2" customFormat="1" ht="36" customHeight="1">
      <c r="A135" s="38"/>
      <c r="B135" s="39"/>
      <c r="C135" s="236" t="s">
        <v>170</v>
      </c>
      <c r="D135" s="236" t="s">
        <v>148</v>
      </c>
      <c r="E135" s="237" t="s">
        <v>1663</v>
      </c>
      <c r="F135" s="238" t="s">
        <v>1664</v>
      </c>
      <c r="G135" s="239" t="s">
        <v>112</v>
      </c>
      <c r="H135" s="240">
        <v>232</v>
      </c>
      <c r="I135" s="241"/>
      <c r="J135" s="242">
        <f>ROUND(I135*H135,2)</f>
        <v>0</v>
      </c>
      <c r="K135" s="238" t="s">
        <v>151</v>
      </c>
      <c r="L135" s="44"/>
      <c r="M135" s="243" t="s">
        <v>1</v>
      </c>
      <c r="N135" s="244" t="s">
        <v>47</v>
      </c>
      <c r="O135" s="91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7" t="s">
        <v>152</v>
      </c>
      <c r="AT135" s="247" t="s">
        <v>148</v>
      </c>
      <c r="AU135" s="247" t="s">
        <v>91</v>
      </c>
      <c r="AY135" s="17" t="s">
        <v>146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7" t="s">
        <v>14</v>
      </c>
      <c r="BK135" s="248">
        <f>ROUND(I135*H135,2)</f>
        <v>0</v>
      </c>
      <c r="BL135" s="17" t="s">
        <v>152</v>
      </c>
      <c r="BM135" s="247" t="s">
        <v>1665</v>
      </c>
    </row>
    <row r="136" s="13" customFormat="1">
      <c r="A136" s="13"/>
      <c r="B136" s="249"/>
      <c r="C136" s="250"/>
      <c r="D136" s="251" t="s">
        <v>154</v>
      </c>
      <c r="E136" s="252" t="s">
        <v>1</v>
      </c>
      <c r="F136" s="253" t="s">
        <v>1661</v>
      </c>
      <c r="G136" s="250"/>
      <c r="H136" s="254">
        <v>40</v>
      </c>
      <c r="I136" s="255"/>
      <c r="J136" s="250"/>
      <c r="K136" s="250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154</v>
      </c>
      <c r="AU136" s="260" t="s">
        <v>91</v>
      </c>
      <c r="AV136" s="13" t="s">
        <v>91</v>
      </c>
      <c r="AW136" s="13" t="s">
        <v>36</v>
      </c>
      <c r="AX136" s="13" t="s">
        <v>82</v>
      </c>
      <c r="AY136" s="260" t="s">
        <v>146</v>
      </c>
    </row>
    <row r="137" s="13" customFormat="1">
      <c r="A137" s="13"/>
      <c r="B137" s="249"/>
      <c r="C137" s="250"/>
      <c r="D137" s="251" t="s">
        <v>154</v>
      </c>
      <c r="E137" s="252" t="s">
        <v>1</v>
      </c>
      <c r="F137" s="253" t="s">
        <v>1666</v>
      </c>
      <c r="G137" s="250"/>
      <c r="H137" s="254">
        <v>192</v>
      </c>
      <c r="I137" s="255"/>
      <c r="J137" s="250"/>
      <c r="K137" s="250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154</v>
      </c>
      <c r="AU137" s="260" t="s">
        <v>91</v>
      </c>
      <c r="AV137" s="13" t="s">
        <v>91</v>
      </c>
      <c r="AW137" s="13" t="s">
        <v>36</v>
      </c>
      <c r="AX137" s="13" t="s">
        <v>82</v>
      </c>
      <c r="AY137" s="260" t="s">
        <v>146</v>
      </c>
    </row>
    <row r="138" s="14" customFormat="1">
      <c r="A138" s="14"/>
      <c r="B138" s="261"/>
      <c r="C138" s="262"/>
      <c r="D138" s="251" t="s">
        <v>154</v>
      </c>
      <c r="E138" s="263" t="s">
        <v>1</v>
      </c>
      <c r="F138" s="264" t="s">
        <v>157</v>
      </c>
      <c r="G138" s="262"/>
      <c r="H138" s="265">
        <v>232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1" t="s">
        <v>154</v>
      </c>
      <c r="AU138" s="271" t="s">
        <v>91</v>
      </c>
      <c r="AV138" s="14" t="s">
        <v>152</v>
      </c>
      <c r="AW138" s="14" t="s">
        <v>36</v>
      </c>
      <c r="AX138" s="14" t="s">
        <v>14</v>
      </c>
      <c r="AY138" s="271" t="s">
        <v>146</v>
      </c>
    </row>
    <row r="139" s="2" customFormat="1" ht="16.5" customHeight="1">
      <c r="A139" s="38"/>
      <c r="B139" s="39"/>
      <c r="C139" s="272" t="s">
        <v>175</v>
      </c>
      <c r="D139" s="272" t="s">
        <v>203</v>
      </c>
      <c r="E139" s="273" t="s">
        <v>1667</v>
      </c>
      <c r="F139" s="274" t="s">
        <v>1668</v>
      </c>
      <c r="G139" s="275" t="s">
        <v>182</v>
      </c>
      <c r="H139" s="276">
        <v>34.744999999999997</v>
      </c>
      <c r="I139" s="277"/>
      <c r="J139" s="278">
        <f>ROUND(I139*H139,2)</f>
        <v>0</v>
      </c>
      <c r="K139" s="274" t="s">
        <v>151</v>
      </c>
      <c r="L139" s="279"/>
      <c r="M139" s="280" t="s">
        <v>1</v>
      </c>
      <c r="N139" s="281" t="s">
        <v>47</v>
      </c>
      <c r="O139" s="91"/>
      <c r="P139" s="245">
        <f>O139*H139</f>
        <v>0</v>
      </c>
      <c r="Q139" s="245">
        <v>1</v>
      </c>
      <c r="R139" s="245">
        <f>Q139*H139</f>
        <v>34.744999999999997</v>
      </c>
      <c r="S139" s="245">
        <v>0</v>
      </c>
      <c r="T139" s="24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7" t="s">
        <v>185</v>
      </c>
      <c r="AT139" s="247" t="s">
        <v>203</v>
      </c>
      <c r="AU139" s="247" t="s">
        <v>91</v>
      </c>
      <c r="AY139" s="17" t="s">
        <v>146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7" t="s">
        <v>14</v>
      </c>
      <c r="BK139" s="248">
        <f>ROUND(I139*H139,2)</f>
        <v>0</v>
      </c>
      <c r="BL139" s="17" t="s">
        <v>152</v>
      </c>
      <c r="BM139" s="247" t="s">
        <v>1669</v>
      </c>
    </row>
    <row r="140" s="2" customFormat="1" ht="36" customHeight="1">
      <c r="A140" s="38"/>
      <c r="B140" s="39"/>
      <c r="C140" s="236" t="s">
        <v>179</v>
      </c>
      <c r="D140" s="236" t="s">
        <v>148</v>
      </c>
      <c r="E140" s="237" t="s">
        <v>1670</v>
      </c>
      <c r="F140" s="238" t="s">
        <v>1671</v>
      </c>
      <c r="G140" s="239" t="s">
        <v>112</v>
      </c>
      <c r="H140" s="240">
        <v>192</v>
      </c>
      <c r="I140" s="241"/>
      <c r="J140" s="242">
        <f>ROUND(I140*H140,2)</f>
        <v>0</v>
      </c>
      <c r="K140" s="238" t="s">
        <v>151</v>
      </c>
      <c r="L140" s="44"/>
      <c r="M140" s="243" t="s">
        <v>1</v>
      </c>
      <c r="N140" s="244" t="s">
        <v>47</v>
      </c>
      <c r="O140" s="91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7" t="s">
        <v>152</v>
      </c>
      <c r="AT140" s="247" t="s">
        <v>148</v>
      </c>
      <c r="AU140" s="247" t="s">
        <v>91</v>
      </c>
      <c r="AY140" s="17" t="s">
        <v>146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7" t="s">
        <v>14</v>
      </c>
      <c r="BK140" s="248">
        <f>ROUND(I140*H140,2)</f>
        <v>0</v>
      </c>
      <c r="BL140" s="17" t="s">
        <v>152</v>
      </c>
      <c r="BM140" s="247" t="s">
        <v>1672</v>
      </c>
    </row>
    <row r="141" s="13" customFormat="1">
      <c r="A141" s="13"/>
      <c r="B141" s="249"/>
      <c r="C141" s="250"/>
      <c r="D141" s="251" t="s">
        <v>154</v>
      </c>
      <c r="E141" s="252" t="s">
        <v>1</v>
      </c>
      <c r="F141" s="253" t="s">
        <v>1666</v>
      </c>
      <c r="G141" s="250"/>
      <c r="H141" s="254">
        <v>192</v>
      </c>
      <c r="I141" s="255"/>
      <c r="J141" s="250"/>
      <c r="K141" s="250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154</v>
      </c>
      <c r="AU141" s="260" t="s">
        <v>91</v>
      </c>
      <c r="AV141" s="13" t="s">
        <v>91</v>
      </c>
      <c r="AW141" s="13" t="s">
        <v>36</v>
      </c>
      <c r="AX141" s="13" t="s">
        <v>82</v>
      </c>
      <c r="AY141" s="260" t="s">
        <v>146</v>
      </c>
    </row>
    <row r="142" s="14" customFormat="1">
      <c r="A142" s="14"/>
      <c r="B142" s="261"/>
      <c r="C142" s="262"/>
      <c r="D142" s="251" t="s">
        <v>154</v>
      </c>
      <c r="E142" s="263" t="s">
        <v>1</v>
      </c>
      <c r="F142" s="264" t="s">
        <v>157</v>
      </c>
      <c r="G142" s="262"/>
      <c r="H142" s="265">
        <v>192</v>
      </c>
      <c r="I142" s="266"/>
      <c r="J142" s="262"/>
      <c r="K142" s="262"/>
      <c r="L142" s="267"/>
      <c r="M142" s="268"/>
      <c r="N142" s="269"/>
      <c r="O142" s="269"/>
      <c r="P142" s="269"/>
      <c r="Q142" s="269"/>
      <c r="R142" s="269"/>
      <c r="S142" s="269"/>
      <c r="T142" s="27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1" t="s">
        <v>154</v>
      </c>
      <c r="AU142" s="271" t="s">
        <v>91</v>
      </c>
      <c r="AV142" s="14" t="s">
        <v>152</v>
      </c>
      <c r="AW142" s="14" t="s">
        <v>36</v>
      </c>
      <c r="AX142" s="14" t="s">
        <v>14</v>
      </c>
      <c r="AY142" s="271" t="s">
        <v>146</v>
      </c>
    </row>
    <row r="143" s="2" customFormat="1" ht="16.5" customHeight="1">
      <c r="A143" s="38"/>
      <c r="B143" s="39"/>
      <c r="C143" s="272" t="s">
        <v>185</v>
      </c>
      <c r="D143" s="272" t="s">
        <v>203</v>
      </c>
      <c r="E143" s="273" t="s">
        <v>1673</v>
      </c>
      <c r="F143" s="274" t="s">
        <v>1674</v>
      </c>
      <c r="G143" s="275" t="s">
        <v>1675</v>
      </c>
      <c r="H143" s="276">
        <v>2.8799999999999999</v>
      </c>
      <c r="I143" s="277"/>
      <c r="J143" s="278">
        <f>ROUND(I143*H143,2)</f>
        <v>0</v>
      </c>
      <c r="K143" s="274" t="s">
        <v>151</v>
      </c>
      <c r="L143" s="279"/>
      <c r="M143" s="280" t="s">
        <v>1</v>
      </c>
      <c r="N143" s="281" t="s">
        <v>47</v>
      </c>
      <c r="O143" s="91"/>
      <c r="P143" s="245">
        <f>O143*H143</f>
        <v>0</v>
      </c>
      <c r="Q143" s="245">
        <v>0.001</v>
      </c>
      <c r="R143" s="245">
        <f>Q143*H143</f>
        <v>0.0028799999999999997</v>
      </c>
      <c r="S143" s="245">
        <v>0</v>
      </c>
      <c r="T143" s="24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7" t="s">
        <v>185</v>
      </c>
      <c r="AT143" s="247" t="s">
        <v>203</v>
      </c>
      <c r="AU143" s="247" t="s">
        <v>91</v>
      </c>
      <c r="AY143" s="17" t="s">
        <v>146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7" t="s">
        <v>14</v>
      </c>
      <c r="BK143" s="248">
        <f>ROUND(I143*H143,2)</f>
        <v>0</v>
      </c>
      <c r="BL143" s="17" t="s">
        <v>152</v>
      </c>
      <c r="BM143" s="247" t="s">
        <v>1676</v>
      </c>
    </row>
    <row r="144" s="13" customFormat="1">
      <c r="A144" s="13"/>
      <c r="B144" s="249"/>
      <c r="C144" s="250"/>
      <c r="D144" s="251" t="s">
        <v>154</v>
      </c>
      <c r="E144" s="250"/>
      <c r="F144" s="253" t="s">
        <v>1677</v>
      </c>
      <c r="G144" s="250"/>
      <c r="H144" s="254">
        <v>2.8799999999999999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154</v>
      </c>
      <c r="AU144" s="260" t="s">
        <v>91</v>
      </c>
      <c r="AV144" s="13" t="s">
        <v>91</v>
      </c>
      <c r="AW144" s="13" t="s">
        <v>4</v>
      </c>
      <c r="AX144" s="13" t="s">
        <v>14</v>
      </c>
      <c r="AY144" s="260" t="s">
        <v>146</v>
      </c>
    </row>
    <row r="145" s="2" customFormat="1" ht="36" customHeight="1">
      <c r="A145" s="38"/>
      <c r="B145" s="39"/>
      <c r="C145" s="236" t="s">
        <v>190</v>
      </c>
      <c r="D145" s="236" t="s">
        <v>148</v>
      </c>
      <c r="E145" s="237" t="s">
        <v>1678</v>
      </c>
      <c r="F145" s="238" t="s">
        <v>1679</v>
      </c>
      <c r="G145" s="239" t="s">
        <v>193</v>
      </c>
      <c r="H145" s="240">
        <v>22</v>
      </c>
      <c r="I145" s="241"/>
      <c r="J145" s="242">
        <f>ROUND(I145*H145,2)</f>
        <v>0</v>
      </c>
      <c r="K145" s="238" t="s">
        <v>151</v>
      </c>
      <c r="L145" s="44"/>
      <c r="M145" s="243" t="s">
        <v>1</v>
      </c>
      <c r="N145" s="244" t="s">
        <v>47</v>
      </c>
      <c r="O145" s="91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7" t="s">
        <v>152</v>
      </c>
      <c r="AT145" s="247" t="s">
        <v>148</v>
      </c>
      <c r="AU145" s="247" t="s">
        <v>91</v>
      </c>
      <c r="AY145" s="17" t="s">
        <v>146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7" t="s">
        <v>14</v>
      </c>
      <c r="BK145" s="248">
        <f>ROUND(I145*H145,2)</f>
        <v>0</v>
      </c>
      <c r="BL145" s="17" t="s">
        <v>152</v>
      </c>
      <c r="BM145" s="247" t="s">
        <v>1680</v>
      </c>
    </row>
    <row r="146" s="13" customFormat="1">
      <c r="A146" s="13"/>
      <c r="B146" s="249"/>
      <c r="C146" s="250"/>
      <c r="D146" s="251" t="s">
        <v>154</v>
      </c>
      <c r="E146" s="252" t="s">
        <v>1</v>
      </c>
      <c r="F146" s="253" t="s">
        <v>1681</v>
      </c>
      <c r="G146" s="250"/>
      <c r="H146" s="254">
        <v>22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154</v>
      </c>
      <c r="AU146" s="260" t="s">
        <v>91</v>
      </c>
      <c r="AV146" s="13" t="s">
        <v>91</v>
      </c>
      <c r="AW146" s="13" t="s">
        <v>36</v>
      </c>
      <c r="AX146" s="13" t="s">
        <v>82</v>
      </c>
      <c r="AY146" s="260" t="s">
        <v>146</v>
      </c>
    </row>
    <row r="147" s="14" customFormat="1">
      <c r="A147" s="14"/>
      <c r="B147" s="261"/>
      <c r="C147" s="262"/>
      <c r="D147" s="251" t="s">
        <v>154</v>
      </c>
      <c r="E147" s="263" t="s">
        <v>1</v>
      </c>
      <c r="F147" s="264" t="s">
        <v>157</v>
      </c>
      <c r="G147" s="262"/>
      <c r="H147" s="265">
        <v>22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154</v>
      </c>
      <c r="AU147" s="271" t="s">
        <v>91</v>
      </c>
      <c r="AV147" s="14" t="s">
        <v>152</v>
      </c>
      <c r="AW147" s="14" t="s">
        <v>36</v>
      </c>
      <c r="AX147" s="14" t="s">
        <v>14</v>
      </c>
      <c r="AY147" s="271" t="s">
        <v>146</v>
      </c>
    </row>
    <row r="148" s="2" customFormat="1" ht="24" customHeight="1">
      <c r="A148" s="38"/>
      <c r="B148" s="39"/>
      <c r="C148" s="236" t="s">
        <v>197</v>
      </c>
      <c r="D148" s="236" t="s">
        <v>148</v>
      </c>
      <c r="E148" s="237" t="s">
        <v>1682</v>
      </c>
      <c r="F148" s="238" t="s">
        <v>1683</v>
      </c>
      <c r="G148" s="239" t="s">
        <v>112</v>
      </c>
      <c r="H148" s="240">
        <v>40</v>
      </c>
      <c r="I148" s="241"/>
      <c r="J148" s="242">
        <f>ROUND(I148*H148,2)</f>
        <v>0</v>
      </c>
      <c r="K148" s="238" t="s">
        <v>151</v>
      </c>
      <c r="L148" s="44"/>
      <c r="M148" s="243" t="s">
        <v>1</v>
      </c>
      <c r="N148" s="244" t="s">
        <v>47</v>
      </c>
      <c r="O148" s="91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7" t="s">
        <v>152</v>
      </c>
      <c r="AT148" s="247" t="s">
        <v>148</v>
      </c>
      <c r="AU148" s="247" t="s">
        <v>91</v>
      </c>
      <c r="AY148" s="17" t="s">
        <v>146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7" t="s">
        <v>14</v>
      </c>
      <c r="BK148" s="248">
        <f>ROUND(I148*H148,2)</f>
        <v>0</v>
      </c>
      <c r="BL148" s="17" t="s">
        <v>152</v>
      </c>
      <c r="BM148" s="247" t="s">
        <v>1684</v>
      </c>
    </row>
    <row r="149" s="13" customFormat="1">
      <c r="A149" s="13"/>
      <c r="B149" s="249"/>
      <c r="C149" s="250"/>
      <c r="D149" s="251" t="s">
        <v>154</v>
      </c>
      <c r="E149" s="252" t="s">
        <v>1</v>
      </c>
      <c r="F149" s="253" t="s">
        <v>1661</v>
      </c>
      <c r="G149" s="250"/>
      <c r="H149" s="254">
        <v>40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154</v>
      </c>
      <c r="AU149" s="260" t="s">
        <v>91</v>
      </c>
      <c r="AV149" s="13" t="s">
        <v>91</v>
      </c>
      <c r="AW149" s="13" t="s">
        <v>36</v>
      </c>
      <c r="AX149" s="13" t="s">
        <v>82</v>
      </c>
      <c r="AY149" s="260" t="s">
        <v>146</v>
      </c>
    </row>
    <row r="150" s="14" customFormat="1">
      <c r="A150" s="14"/>
      <c r="B150" s="261"/>
      <c r="C150" s="262"/>
      <c r="D150" s="251" t="s">
        <v>154</v>
      </c>
      <c r="E150" s="263" t="s">
        <v>1</v>
      </c>
      <c r="F150" s="264" t="s">
        <v>157</v>
      </c>
      <c r="G150" s="262"/>
      <c r="H150" s="265">
        <v>40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154</v>
      </c>
      <c r="AU150" s="271" t="s">
        <v>91</v>
      </c>
      <c r="AV150" s="14" t="s">
        <v>152</v>
      </c>
      <c r="AW150" s="14" t="s">
        <v>36</v>
      </c>
      <c r="AX150" s="14" t="s">
        <v>14</v>
      </c>
      <c r="AY150" s="271" t="s">
        <v>146</v>
      </c>
    </row>
    <row r="151" s="2" customFormat="1" ht="24" customHeight="1">
      <c r="A151" s="38"/>
      <c r="B151" s="39"/>
      <c r="C151" s="236" t="s">
        <v>202</v>
      </c>
      <c r="D151" s="236" t="s">
        <v>148</v>
      </c>
      <c r="E151" s="237" t="s">
        <v>1685</v>
      </c>
      <c r="F151" s="238" t="s">
        <v>1686</v>
      </c>
      <c r="G151" s="239" t="s">
        <v>112</v>
      </c>
      <c r="H151" s="240">
        <v>630</v>
      </c>
      <c r="I151" s="241"/>
      <c r="J151" s="242">
        <f>ROUND(I151*H151,2)</f>
        <v>0</v>
      </c>
      <c r="K151" s="238" t="s">
        <v>151</v>
      </c>
      <c r="L151" s="44"/>
      <c r="M151" s="243" t="s">
        <v>1</v>
      </c>
      <c r="N151" s="244" t="s">
        <v>47</v>
      </c>
      <c r="O151" s="91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7" t="s">
        <v>152</v>
      </c>
      <c r="AT151" s="247" t="s">
        <v>148</v>
      </c>
      <c r="AU151" s="247" t="s">
        <v>91</v>
      </c>
      <c r="AY151" s="17" t="s">
        <v>146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7" t="s">
        <v>14</v>
      </c>
      <c r="BK151" s="248">
        <f>ROUND(I151*H151,2)</f>
        <v>0</v>
      </c>
      <c r="BL151" s="17" t="s">
        <v>152</v>
      </c>
      <c r="BM151" s="247" t="s">
        <v>1687</v>
      </c>
    </row>
    <row r="152" s="13" customFormat="1">
      <c r="A152" s="13"/>
      <c r="B152" s="249"/>
      <c r="C152" s="250"/>
      <c r="D152" s="251" t="s">
        <v>154</v>
      </c>
      <c r="E152" s="252" t="s">
        <v>1</v>
      </c>
      <c r="F152" s="253" t="s">
        <v>1688</v>
      </c>
      <c r="G152" s="250"/>
      <c r="H152" s="254">
        <v>120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154</v>
      </c>
      <c r="AU152" s="260" t="s">
        <v>91</v>
      </c>
      <c r="AV152" s="13" t="s">
        <v>91</v>
      </c>
      <c r="AW152" s="13" t="s">
        <v>36</v>
      </c>
      <c r="AX152" s="13" t="s">
        <v>82</v>
      </c>
      <c r="AY152" s="260" t="s">
        <v>146</v>
      </c>
    </row>
    <row r="153" s="13" customFormat="1">
      <c r="A153" s="13"/>
      <c r="B153" s="249"/>
      <c r="C153" s="250"/>
      <c r="D153" s="251" t="s">
        <v>154</v>
      </c>
      <c r="E153" s="252" t="s">
        <v>1</v>
      </c>
      <c r="F153" s="253" t="s">
        <v>1689</v>
      </c>
      <c r="G153" s="250"/>
      <c r="H153" s="254">
        <v>510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154</v>
      </c>
      <c r="AU153" s="260" t="s">
        <v>91</v>
      </c>
      <c r="AV153" s="13" t="s">
        <v>91</v>
      </c>
      <c r="AW153" s="13" t="s">
        <v>36</v>
      </c>
      <c r="AX153" s="13" t="s">
        <v>82</v>
      </c>
      <c r="AY153" s="260" t="s">
        <v>146</v>
      </c>
    </row>
    <row r="154" s="14" customFormat="1">
      <c r="A154" s="14"/>
      <c r="B154" s="261"/>
      <c r="C154" s="262"/>
      <c r="D154" s="251" t="s">
        <v>154</v>
      </c>
      <c r="E154" s="263" t="s">
        <v>1</v>
      </c>
      <c r="F154" s="264" t="s">
        <v>157</v>
      </c>
      <c r="G154" s="262"/>
      <c r="H154" s="265">
        <v>630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154</v>
      </c>
      <c r="AU154" s="271" t="s">
        <v>91</v>
      </c>
      <c r="AV154" s="14" t="s">
        <v>152</v>
      </c>
      <c r="AW154" s="14" t="s">
        <v>36</v>
      </c>
      <c r="AX154" s="14" t="s">
        <v>14</v>
      </c>
      <c r="AY154" s="271" t="s">
        <v>146</v>
      </c>
    </row>
    <row r="155" s="2" customFormat="1" ht="16.5" customHeight="1">
      <c r="A155" s="38"/>
      <c r="B155" s="39"/>
      <c r="C155" s="236" t="s">
        <v>207</v>
      </c>
      <c r="D155" s="236" t="s">
        <v>148</v>
      </c>
      <c r="E155" s="237" t="s">
        <v>1690</v>
      </c>
      <c r="F155" s="238" t="s">
        <v>1691</v>
      </c>
      <c r="G155" s="239" t="s">
        <v>112</v>
      </c>
      <c r="H155" s="240">
        <v>340</v>
      </c>
      <c r="I155" s="241"/>
      <c r="J155" s="242">
        <f>ROUND(I155*H155,2)</f>
        <v>0</v>
      </c>
      <c r="K155" s="238" t="s">
        <v>151</v>
      </c>
      <c r="L155" s="44"/>
      <c r="M155" s="243" t="s">
        <v>1</v>
      </c>
      <c r="N155" s="244" t="s">
        <v>47</v>
      </c>
      <c r="O155" s="91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7" t="s">
        <v>152</v>
      </c>
      <c r="AT155" s="247" t="s">
        <v>148</v>
      </c>
      <c r="AU155" s="247" t="s">
        <v>91</v>
      </c>
      <c r="AY155" s="17" t="s">
        <v>146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7" t="s">
        <v>14</v>
      </c>
      <c r="BK155" s="248">
        <f>ROUND(I155*H155,2)</f>
        <v>0</v>
      </c>
      <c r="BL155" s="17" t="s">
        <v>152</v>
      </c>
      <c r="BM155" s="247" t="s">
        <v>1692</v>
      </c>
    </row>
    <row r="156" s="13" customFormat="1">
      <c r="A156" s="13"/>
      <c r="B156" s="249"/>
      <c r="C156" s="250"/>
      <c r="D156" s="251" t="s">
        <v>154</v>
      </c>
      <c r="E156" s="252" t="s">
        <v>1</v>
      </c>
      <c r="F156" s="253" t="s">
        <v>1693</v>
      </c>
      <c r="G156" s="250"/>
      <c r="H156" s="254">
        <v>340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154</v>
      </c>
      <c r="AU156" s="260" t="s">
        <v>91</v>
      </c>
      <c r="AV156" s="13" t="s">
        <v>91</v>
      </c>
      <c r="AW156" s="13" t="s">
        <v>36</v>
      </c>
      <c r="AX156" s="13" t="s">
        <v>82</v>
      </c>
      <c r="AY156" s="260" t="s">
        <v>146</v>
      </c>
    </row>
    <row r="157" s="14" customFormat="1">
      <c r="A157" s="14"/>
      <c r="B157" s="261"/>
      <c r="C157" s="262"/>
      <c r="D157" s="251" t="s">
        <v>154</v>
      </c>
      <c r="E157" s="263" t="s">
        <v>1</v>
      </c>
      <c r="F157" s="264" t="s">
        <v>157</v>
      </c>
      <c r="G157" s="262"/>
      <c r="H157" s="265">
        <v>340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154</v>
      </c>
      <c r="AU157" s="271" t="s">
        <v>91</v>
      </c>
      <c r="AV157" s="14" t="s">
        <v>152</v>
      </c>
      <c r="AW157" s="14" t="s">
        <v>36</v>
      </c>
      <c r="AX157" s="14" t="s">
        <v>14</v>
      </c>
      <c r="AY157" s="271" t="s">
        <v>146</v>
      </c>
    </row>
    <row r="158" s="2" customFormat="1" ht="36" customHeight="1">
      <c r="A158" s="38"/>
      <c r="B158" s="39"/>
      <c r="C158" s="236" t="s">
        <v>215</v>
      </c>
      <c r="D158" s="236" t="s">
        <v>148</v>
      </c>
      <c r="E158" s="237" t="s">
        <v>1694</v>
      </c>
      <c r="F158" s="238" t="s">
        <v>1695</v>
      </c>
      <c r="G158" s="239" t="s">
        <v>193</v>
      </c>
      <c r="H158" s="240">
        <v>22</v>
      </c>
      <c r="I158" s="241"/>
      <c r="J158" s="242">
        <f>ROUND(I158*H158,2)</f>
        <v>0</v>
      </c>
      <c r="K158" s="238" t="s">
        <v>151</v>
      </c>
      <c r="L158" s="44"/>
      <c r="M158" s="243" t="s">
        <v>1</v>
      </c>
      <c r="N158" s="244" t="s">
        <v>47</v>
      </c>
      <c r="O158" s="91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7" t="s">
        <v>152</v>
      </c>
      <c r="AT158" s="247" t="s">
        <v>148</v>
      </c>
      <c r="AU158" s="247" t="s">
        <v>91</v>
      </c>
      <c r="AY158" s="17" t="s">
        <v>146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7" t="s">
        <v>14</v>
      </c>
      <c r="BK158" s="248">
        <f>ROUND(I158*H158,2)</f>
        <v>0</v>
      </c>
      <c r="BL158" s="17" t="s">
        <v>152</v>
      </c>
      <c r="BM158" s="247" t="s">
        <v>1696</v>
      </c>
    </row>
    <row r="159" s="13" customFormat="1">
      <c r="A159" s="13"/>
      <c r="B159" s="249"/>
      <c r="C159" s="250"/>
      <c r="D159" s="251" t="s">
        <v>154</v>
      </c>
      <c r="E159" s="252" t="s">
        <v>1</v>
      </c>
      <c r="F159" s="253" t="s">
        <v>1681</v>
      </c>
      <c r="G159" s="250"/>
      <c r="H159" s="254">
        <v>22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154</v>
      </c>
      <c r="AU159" s="260" t="s">
        <v>91</v>
      </c>
      <c r="AV159" s="13" t="s">
        <v>91</v>
      </c>
      <c r="AW159" s="13" t="s">
        <v>36</v>
      </c>
      <c r="AX159" s="13" t="s">
        <v>82</v>
      </c>
      <c r="AY159" s="260" t="s">
        <v>146</v>
      </c>
    </row>
    <row r="160" s="14" customFormat="1">
      <c r="A160" s="14"/>
      <c r="B160" s="261"/>
      <c r="C160" s="262"/>
      <c r="D160" s="251" t="s">
        <v>154</v>
      </c>
      <c r="E160" s="263" t="s">
        <v>1</v>
      </c>
      <c r="F160" s="264" t="s">
        <v>157</v>
      </c>
      <c r="G160" s="262"/>
      <c r="H160" s="265">
        <v>22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154</v>
      </c>
      <c r="AU160" s="271" t="s">
        <v>91</v>
      </c>
      <c r="AV160" s="14" t="s">
        <v>152</v>
      </c>
      <c r="AW160" s="14" t="s">
        <v>36</v>
      </c>
      <c r="AX160" s="14" t="s">
        <v>14</v>
      </c>
      <c r="AY160" s="271" t="s">
        <v>146</v>
      </c>
    </row>
    <row r="161" s="2" customFormat="1" ht="16.5" customHeight="1">
      <c r="A161" s="38"/>
      <c r="B161" s="39"/>
      <c r="C161" s="272" t="s">
        <v>224</v>
      </c>
      <c r="D161" s="272" t="s">
        <v>203</v>
      </c>
      <c r="E161" s="273" t="s">
        <v>1697</v>
      </c>
      <c r="F161" s="274" t="s">
        <v>1698</v>
      </c>
      <c r="G161" s="275" t="s">
        <v>193</v>
      </c>
      <c r="H161" s="276">
        <v>12</v>
      </c>
      <c r="I161" s="277"/>
      <c r="J161" s="278">
        <f>ROUND(I161*H161,2)</f>
        <v>0</v>
      </c>
      <c r="K161" s="274" t="s">
        <v>1</v>
      </c>
      <c r="L161" s="279"/>
      <c r="M161" s="280" t="s">
        <v>1</v>
      </c>
      <c r="N161" s="281" t="s">
        <v>47</v>
      </c>
      <c r="O161" s="91"/>
      <c r="P161" s="245">
        <f>O161*H161</f>
        <v>0</v>
      </c>
      <c r="Q161" s="245">
        <v>0.0089999999999999993</v>
      </c>
      <c r="R161" s="245">
        <f>Q161*H161</f>
        <v>0.10799999999999999</v>
      </c>
      <c r="S161" s="245">
        <v>0</v>
      </c>
      <c r="T161" s="24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7" t="s">
        <v>185</v>
      </c>
      <c r="AT161" s="247" t="s">
        <v>203</v>
      </c>
      <c r="AU161" s="247" t="s">
        <v>91</v>
      </c>
      <c r="AY161" s="17" t="s">
        <v>146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7" t="s">
        <v>14</v>
      </c>
      <c r="BK161" s="248">
        <f>ROUND(I161*H161,2)</f>
        <v>0</v>
      </c>
      <c r="BL161" s="17" t="s">
        <v>152</v>
      </c>
      <c r="BM161" s="247" t="s">
        <v>1699</v>
      </c>
    </row>
    <row r="162" s="2" customFormat="1" ht="16.5" customHeight="1">
      <c r="A162" s="38"/>
      <c r="B162" s="39"/>
      <c r="C162" s="272" t="s">
        <v>8</v>
      </c>
      <c r="D162" s="272" t="s">
        <v>203</v>
      </c>
      <c r="E162" s="273" t="s">
        <v>1700</v>
      </c>
      <c r="F162" s="274" t="s">
        <v>1701</v>
      </c>
      <c r="G162" s="275" t="s">
        <v>193</v>
      </c>
      <c r="H162" s="276">
        <v>10</v>
      </c>
      <c r="I162" s="277"/>
      <c r="J162" s="278">
        <f>ROUND(I162*H162,2)</f>
        <v>0</v>
      </c>
      <c r="K162" s="274" t="s">
        <v>1</v>
      </c>
      <c r="L162" s="279"/>
      <c r="M162" s="280" t="s">
        <v>1</v>
      </c>
      <c r="N162" s="281" t="s">
        <v>47</v>
      </c>
      <c r="O162" s="91"/>
      <c r="P162" s="245">
        <f>O162*H162</f>
        <v>0</v>
      </c>
      <c r="Q162" s="245">
        <v>0.0089999999999999993</v>
      </c>
      <c r="R162" s="245">
        <f>Q162*H162</f>
        <v>0.089999999999999997</v>
      </c>
      <c r="S162" s="245">
        <v>0</v>
      </c>
      <c r="T162" s="24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7" t="s">
        <v>185</v>
      </c>
      <c r="AT162" s="247" t="s">
        <v>203</v>
      </c>
      <c r="AU162" s="247" t="s">
        <v>91</v>
      </c>
      <c r="AY162" s="17" t="s">
        <v>146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7" t="s">
        <v>14</v>
      </c>
      <c r="BK162" s="248">
        <f>ROUND(I162*H162,2)</f>
        <v>0</v>
      </c>
      <c r="BL162" s="17" t="s">
        <v>152</v>
      </c>
      <c r="BM162" s="247" t="s">
        <v>1702</v>
      </c>
    </row>
    <row r="163" s="2" customFormat="1" ht="24" customHeight="1">
      <c r="A163" s="38"/>
      <c r="B163" s="39"/>
      <c r="C163" s="236" t="s">
        <v>218</v>
      </c>
      <c r="D163" s="236" t="s">
        <v>148</v>
      </c>
      <c r="E163" s="237" t="s">
        <v>1703</v>
      </c>
      <c r="F163" s="238" t="s">
        <v>1704</v>
      </c>
      <c r="G163" s="239" t="s">
        <v>112</v>
      </c>
      <c r="H163" s="240">
        <v>600</v>
      </c>
      <c r="I163" s="241"/>
      <c r="J163" s="242">
        <f>ROUND(I163*H163,2)</f>
        <v>0</v>
      </c>
      <c r="K163" s="238" t="s">
        <v>151</v>
      </c>
      <c r="L163" s="44"/>
      <c r="M163" s="243" t="s">
        <v>1</v>
      </c>
      <c r="N163" s="244" t="s">
        <v>47</v>
      </c>
      <c r="O163" s="91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7" t="s">
        <v>152</v>
      </c>
      <c r="AT163" s="247" t="s">
        <v>148</v>
      </c>
      <c r="AU163" s="247" t="s">
        <v>91</v>
      </c>
      <c r="AY163" s="17" t="s">
        <v>146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7" t="s">
        <v>14</v>
      </c>
      <c r="BK163" s="248">
        <f>ROUND(I163*H163,2)</f>
        <v>0</v>
      </c>
      <c r="BL163" s="17" t="s">
        <v>152</v>
      </c>
      <c r="BM163" s="247" t="s">
        <v>1705</v>
      </c>
    </row>
    <row r="164" s="13" customFormat="1">
      <c r="A164" s="13"/>
      <c r="B164" s="249"/>
      <c r="C164" s="250"/>
      <c r="D164" s="251" t="s">
        <v>154</v>
      </c>
      <c r="E164" s="252" t="s">
        <v>1</v>
      </c>
      <c r="F164" s="253" t="s">
        <v>1706</v>
      </c>
      <c r="G164" s="250"/>
      <c r="H164" s="254">
        <v>600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154</v>
      </c>
      <c r="AU164" s="260" t="s">
        <v>91</v>
      </c>
      <c r="AV164" s="13" t="s">
        <v>91</v>
      </c>
      <c r="AW164" s="13" t="s">
        <v>36</v>
      </c>
      <c r="AX164" s="13" t="s">
        <v>82</v>
      </c>
      <c r="AY164" s="260" t="s">
        <v>146</v>
      </c>
    </row>
    <row r="165" s="14" customFormat="1">
      <c r="A165" s="14"/>
      <c r="B165" s="261"/>
      <c r="C165" s="262"/>
      <c r="D165" s="251" t="s">
        <v>154</v>
      </c>
      <c r="E165" s="263" t="s">
        <v>1</v>
      </c>
      <c r="F165" s="264" t="s">
        <v>157</v>
      </c>
      <c r="G165" s="262"/>
      <c r="H165" s="265">
        <v>600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154</v>
      </c>
      <c r="AU165" s="271" t="s">
        <v>91</v>
      </c>
      <c r="AV165" s="14" t="s">
        <v>152</v>
      </c>
      <c r="AW165" s="14" t="s">
        <v>36</v>
      </c>
      <c r="AX165" s="14" t="s">
        <v>14</v>
      </c>
      <c r="AY165" s="271" t="s">
        <v>146</v>
      </c>
    </row>
    <row r="166" s="2" customFormat="1" ht="48" customHeight="1">
      <c r="A166" s="38"/>
      <c r="B166" s="39"/>
      <c r="C166" s="236" t="s">
        <v>350</v>
      </c>
      <c r="D166" s="236" t="s">
        <v>148</v>
      </c>
      <c r="E166" s="237" t="s">
        <v>1707</v>
      </c>
      <c r="F166" s="238" t="s">
        <v>1708</v>
      </c>
      <c r="G166" s="239" t="s">
        <v>112</v>
      </c>
      <c r="H166" s="240">
        <v>315</v>
      </c>
      <c r="I166" s="241"/>
      <c r="J166" s="242">
        <f>ROUND(I166*H166,2)</f>
        <v>0</v>
      </c>
      <c r="K166" s="238" t="s">
        <v>151</v>
      </c>
      <c r="L166" s="44"/>
      <c r="M166" s="243" t="s">
        <v>1</v>
      </c>
      <c r="N166" s="244" t="s">
        <v>47</v>
      </c>
      <c r="O166" s="91"/>
      <c r="P166" s="245">
        <f>O166*H166</f>
        <v>0</v>
      </c>
      <c r="Q166" s="245">
        <v>2.9999999999999999E-07</v>
      </c>
      <c r="R166" s="245">
        <f>Q166*H166</f>
        <v>9.4499999999999993E-05</v>
      </c>
      <c r="S166" s="245">
        <v>0</v>
      </c>
      <c r="T166" s="24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7" t="s">
        <v>152</v>
      </c>
      <c r="AT166" s="247" t="s">
        <v>148</v>
      </c>
      <c r="AU166" s="247" t="s">
        <v>91</v>
      </c>
      <c r="AY166" s="17" t="s">
        <v>146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7" t="s">
        <v>14</v>
      </c>
      <c r="BK166" s="248">
        <f>ROUND(I166*H166,2)</f>
        <v>0</v>
      </c>
      <c r="BL166" s="17" t="s">
        <v>152</v>
      </c>
      <c r="BM166" s="247" t="s">
        <v>1709</v>
      </c>
    </row>
    <row r="167" s="13" customFormat="1">
      <c r="A167" s="13"/>
      <c r="B167" s="249"/>
      <c r="C167" s="250"/>
      <c r="D167" s="251" t="s">
        <v>154</v>
      </c>
      <c r="E167" s="252" t="s">
        <v>1</v>
      </c>
      <c r="F167" s="253" t="s">
        <v>1710</v>
      </c>
      <c r="G167" s="250"/>
      <c r="H167" s="254">
        <v>60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154</v>
      </c>
      <c r="AU167" s="260" t="s">
        <v>91</v>
      </c>
      <c r="AV167" s="13" t="s">
        <v>91</v>
      </c>
      <c r="AW167" s="13" t="s">
        <v>36</v>
      </c>
      <c r="AX167" s="13" t="s">
        <v>82</v>
      </c>
      <c r="AY167" s="260" t="s">
        <v>146</v>
      </c>
    </row>
    <row r="168" s="13" customFormat="1">
      <c r="A168" s="13"/>
      <c r="B168" s="249"/>
      <c r="C168" s="250"/>
      <c r="D168" s="251" t="s">
        <v>154</v>
      </c>
      <c r="E168" s="252" t="s">
        <v>1</v>
      </c>
      <c r="F168" s="253" t="s">
        <v>1711</v>
      </c>
      <c r="G168" s="250"/>
      <c r="H168" s="254">
        <v>255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154</v>
      </c>
      <c r="AU168" s="260" t="s">
        <v>91</v>
      </c>
      <c r="AV168" s="13" t="s">
        <v>91</v>
      </c>
      <c r="AW168" s="13" t="s">
        <v>36</v>
      </c>
      <c r="AX168" s="13" t="s">
        <v>82</v>
      </c>
      <c r="AY168" s="260" t="s">
        <v>146</v>
      </c>
    </row>
    <row r="169" s="14" customFormat="1">
      <c r="A169" s="14"/>
      <c r="B169" s="261"/>
      <c r="C169" s="262"/>
      <c r="D169" s="251" t="s">
        <v>154</v>
      </c>
      <c r="E169" s="263" t="s">
        <v>1</v>
      </c>
      <c r="F169" s="264" t="s">
        <v>157</v>
      </c>
      <c r="G169" s="262"/>
      <c r="H169" s="265">
        <v>315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1" t="s">
        <v>154</v>
      </c>
      <c r="AU169" s="271" t="s">
        <v>91</v>
      </c>
      <c r="AV169" s="14" t="s">
        <v>152</v>
      </c>
      <c r="AW169" s="14" t="s">
        <v>36</v>
      </c>
      <c r="AX169" s="14" t="s">
        <v>14</v>
      </c>
      <c r="AY169" s="271" t="s">
        <v>146</v>
      </c>
    </row>
    <row r="170" s="2" customFormat="1" ht="16.5" customHeight="1">
      <c r="A170" s="38"/>
      <c r="B170" s="39"/>
      <c r="C170" s="272" t="s">
        <v>355</v>
      </c>
      <c r="D170" s="272" t="s">
        <v>203</v>
      </c>
      <c r="E170" s="273" t="s">
        <v>1712</v>
      </c>
      <c r="F170" s="274" t="s">
        <v>1713</v>
      </c>
      <c r="G170" s="275" t="s">
        <v>1714</v>
      </c>
      <c r="H170" s="276">
        <v>0.14999999999999999</v>
      </c>
      <c r="I170" s="277"/>
      <c r="J170" s="278">
        <f>ROUND(I170*H170,2)</f>
        <v>0</v>
      </c>
      <c r="K170" s="274" t="s">
        <v>151</v>
      </c>
      <c r="L170" s="279"/>
      <c r="M170" s="280" t="s">
        <v>1</v>
      </c>
      <c r="N170" s="281" t="s">
        <v>47</v>
      </c>
      <c r="O170" s="91"/>
      <c r="P170" s="245">
        <f>O170*H170</f>
        <v>0</v>
      </c>
      <c r="Q170" s="245">
        <v>0.001</v>
      </c>
      <c r="R170" s="245">
        <f>Q170*H170</f>
        <v>0.00014999999999999999</v>
      </c>
      <c r="S170" s="245">
        <v>0</v>
      </c>
      <c r="T170" s="24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7" t="s">
        <v>185</v>
      </c>
      <c r="AT170" s="247" t="s">
        <v>203</v>
      </c>
      <c r="AU170" s="247" t="s">
        <v>91</v>
      </c>
      <c r="AY170" s="17" t="s">
        <v>146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7" t="s">
        <v>14</v>
      </c>
      <c r="BK170" s="248">
        <f>ROUND(I170*H170,2)</f>
        <v>0</v>
      </c>
      <c r="BL170" s="17" t="s">
        <v>152</v>
      </c>
      <c r="BM170" s="247" t="s">
        <v>1715</v>
      </c>
    </row>
    <row r="171" s="13" customFormat="1">
      <c r="A171" s="13"/>
      <c r="B171" s="249"/>
      <c r="C171" s="250"/>
      <c r="D171" s="251" t="s">
        <v>154</v>
      </c>
      <c r="E171" s="252" t="s">
        <v>1</v>
      </c>
      <c r="F171" s="253" t="s">
        <v>1716</v>
      </c>
      <c r="G171" s="250"/>
      <c r="H171" s="254">
        <v>0.050000000000000003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154</v>
      </c>
      <c r="AU171" s="260" t="s">
        <v>91</v>
      </c>
      <c r="AV171" s="13" t="s">
        <v>91</v>
      </c>
      <c r="AW171" s="13" t="s">
        <v>36</v>
      </c>
      <c r="AX171" s="13" t="s">
        <v>82</v>
      </c>
      <c r="AY171" s="260" t="s">
        <v>146</v>
      </c>
    </row>
    <row r="172" s="13" customFormat="1">
      <c r="A172" s="13"/>
      <c r="B172" s="249"/>
      <c r="C172" s="250"/>
      <c r="D172" s="251" t="s">
        <v>154</v>
      </c>
      <c r="E172" s="252" t="s">
        <v>1</v>
      </c>
      <c r="F172" s="253" t="s">
        <v>1717</v>
      </c>
      <c r="G172" s="250"/>
      <c r="H172" s="254">
        <v>0.10000000000000001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154</v>
      </c>
      <c r="AU172" s="260" t="s">
        <v>91</v>
      </c>
      <c r="AV172" s="13" t="s">
        <v>91</v>
      </c>
      <c r="AW172" s="13" t="s">
        <v>36</v>
      </c>
      <c r="AX172" s="13" t="s">
        <v>82</v>
      </c>
      <c r="AY172" s="260" t="s">
        <v>146</v>
      </c>
    </row>
    <row r="173" s="14" customFormat="1">
      <c r="A173" s="14"/>
      <c r="B173" s="261"/>
      <c r="C173" s="262"/>
      <c r="D173" s="251" t="s">
        <v>154</v>
      </c>
      <c r="E173" s="263" t="s">
        <v>1</v>
      </c>
      <c r="F173" s="264" t="s">
        <v>157</v>
      </c>
      <c r="G173" s="262"/>
      <c r="H173" s="265">
        <v>0.14999999999999999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1" t="s">
        <v>154</v>
      </c>
      <c r="AU173" s="271" t="s">
        <v>91</v>
      </c>
      <c r="AV173" s="14" t="s">
        <v>152</v>
      </c>
      <c r="AW173" s="14" t="s">
        <v>36</v>
      </c>
      <c r="AX173" s="14" t="s">
        <v>14</v>
      </c>
      <c r="AY173" s="271" t="s">
        <v>146</v>
      </c>
    </row>
    <row r="174" s="2" customFormat="1" ht="24" customHeight="1">
      <c r="A174" s="38"/>
      <c r="B174" s="39"/>
      <c r="C174" s="236" t="s">
        <v>360</v>
      </c>
      <c r="D174" s="236" t="s">
        <v>148</v>
      </c>
      <c r="E174" s="237" t="s">
        <v>1718</v>
      </c>
      <c r="F174" s="238" t="s">
        <v>1719</v>
      </c>
      <c r="G174" s="239" t="s">
        <v>112</v>
      </c>
      <c r="H174" s="240">
        <v>40</v>
      </c>
      <c r="I174" s="241"/>
      <c r="J174" s="242">
        <f>ROUND(I174*H174,2)</f>
        <v>0</v>
      </c>
      <c r="K174" s="238" t="s">
        <v>151</v>
      </c>
      <c r="L174" s="44"/>
      <c r="M174" s="243" t="s">
        <v>1</v>
      </c>
      <c r="N174" s="244" t="s">
        <v>47</v>
      </c>
      <c r="O174" s="91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7" t="s">
        <v>152</v>
      </c>
      <c r="AT174" s="247" t="s">
        <v>148</v>
      </c>
      <c r="AU174" s="247" t="s">
        <v>91</v>
      </c>
      <c r="AY174" s="17" t="s">
        <v>146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7" t="s">
        <v>14</v>
      </c>
      <c r="BK174" s="248">
        <f>ROUND(I174*H174,2)</f>
        <v>0</v>
      </c>
      <c r="BL174" s="17" t="s">
        <v>152</v>
      </c>
      <c r="BM174" s="247" t="s">
        <v>1720</v>
      </c>
    </row>
    <row r="175" s="13" customFormat="1">
      <c r="A175" s="13"/>
      <c r="B175" s="249"/>
      <c r="C175" s="250"/>
      <c r="D175" s="251" t="s">
        <v>154</v>
      </c>
      <c r="E175" s="252" t="s">
        <v>1</v>
      </c>
      <c r="F175" s="253" t="s">
        <v>1661</v>
      </c>
      <c r="G175" s="250"/>
      <c r="H175" s="254">
        <v>40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154</v>
      </c>
      <c r="AU175" s="260" t="s">
        <v>91</v>
      </c>
      <c r="AV175" s="13" t="s">
        <v>91</v>
      </c>
      <c r="AW175" s="13" t="s">
        <v>36</v>
      </c>
      <c r="AX175" s="13" t="s">
        <v>82</v>
      </c>
      <c r="AY175" s="260" t="s">
        <v>146</v>
      </c>
    </row>
    <row r="176" s="14" customFormat="1">
      <c r="A176" s="14"/>
      <c r="B176" s="261"/>
      <c r="C176" s="262"/>
      <c r="D176" s="251" t="s">
        <v>154</v>
      </c>
      <c r="E176" s="263" t="s">
        <v>1</v>
      </c>
      <c r="F176" s="264" t="s">
        <v>157</v>
      </c>
      <c r="G176" s="262"/>
      <c r="H176" s="265">
        <v>40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1" t="s">
        <v>154</v>
      </c>
      <c r="AU176" s="271" t="s">
        <v>91</v>
      </c>
      <c r="AV176" s="14" t="s">
        <v>152</v>
      </c>
      <c r="AW176" s="14" t="s">
        <v>36</v>
      </c>
      <c r="AX176" s="14" t="s">
        <v>14</v>
      </c>
      <c r="AY176" s="271" t="s">
        <v>146</v>
      </c>
    </row>
    <row r="177" s="2" customFormat="1" ht="16.5" customHeight="1">
      <c r="A177" s="38"/>
      <c r="B177" s="39"/>
      <c r="C177" s="272" t="s">
        <v>371</v>
      </c>
      <c r="D177" s="272" t="s">
        <v>203</v>
      </c>
      <c r="E177" s="273" t="s">
        <v>1721</v>
      </c>
      <c r="F177" s="274" t="s">
        <v>1722</v>
      </c>
      <c r="G177" s="275" t="s">
        <v>115</v>
      </c>
      <c r="H177" s="276">
        <v>4</v>
      </c>
      <c r="I177" s="277"/>
      <c r="J177" s="278">
        <f>ROUND(I177*H177,2)</f>
        <v>0</v>
      </c>
      <c r="K177" s="274" t="s">
        <v>151</v>
      </c>
      <c r="L177" s="279"/>
      <c r="M177" s="280" t="s">
        <v>1</v>
      </c>
      <c r="N177" s="281" t="s">
        <v>47</v>
      </c>
      <c r="O177" s="91"/>
      <c r="P177" s="245">
        <f>O177*H177</f>
        <v>0</v>
      </c>
      <c r="Q177" s="245">
        <v>0.20000000000000001</v>
      </c>
      <c r="R177" s="245">
        <f>Q177*H177</f>
        <v>0.80000000000000004</v>
      </c>
      <c r="S177" s="245">
        <v>0</v>
      </c>
      <c r="T177" s="24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7" t="s">
        <v>185</v>
      </c>
      <c r="AT177" s="247" t="s">
        <v>203</v>
      </c>
      <c r="AU177" s="247" t="s">
        <v>91</v>
      </c>
      <c r="AY177" s="17" t="s">
        <v>146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7" t="s">
        <v>14</v>
      </c>
      <c r="BK177" s="248">
        <f>ROUND(I177*H177,2)</f>
        <v>0</v>
      </c>
      <c r="BL177" s="17" t="s">
        <v>152</v>
      </c>
      <c r="BM177" s="247" t="s">
        <v>1723</v>
      </c>
    </row>
    <row r="178" s="2" customFormat="1" ht="24" customHeight="1">
      <c r="A178" s="38"/>
      <c r="B178" s="39"/>
      <c r="C178" s="236" t="s">
        <v>7</v>
      </c>
      <c r="D178" s="236" t="s">
        <v>148</v>
      </c>
      <c r="E178" s="237" t="s">
        <v>1724</v>
      </c>
      <c r="F178" s="238" t="s">
        <v>1725</v>
      </c>
      <c r="G178" s="239" t="s">
        <v>112</v>
      </c>
      <c r="H178" s="240">
        <v>6800</v>
      </c>
      <c r="I178" s="241"/>
      <c r="J178" s="242">
        <f>ROUND(I178*H178,2)</f>
        <v>0</v>
      </c>
      <c r="K178" s="238" t="s">
        <v>151</v>
      </c>
      <c r="L178" s="44"/>
      <c r="M178" s="243" t="s">
        <v>1</v>
      </c>
      <c r="N178" s="244" t="s">
        <v>47</v>
      </c>
      <c r="O178" s="91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7" t="s">
        <v>152</v>
      </c>
      <c r="AT178" s="247" t="s">
        <v>148</v>
      </c>
      <c r="AU178" s="247" t="s">
        <v>91</v>
      </c>
      <c r="AY178" s="17" t="s">
        <v>146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7" t="s">
        <v>14</v>
      </c>
      <c r="BK178" s="248">
        <f>ROUND(I178*H178,2)</f>
        <v>0</v>
      </c>
      <c r="BL178" s="17" t="s">
        <v>152</v>
      </c>
      <c r="BM178" s="247" t="s">
        <v>1726</v>
      </c>
    </row>
    <row r="179" s="2" customFormat="1">
      <c r="A179" s="38"/>
      <c r="B179" s="39"/>
      <c r="C179" s="40"/>
      <c r="D179" s="251" t="s">
        <v>220</v>
      </c>
      <c r="E179" s="40"/>
      <c r="F179" s="282" t="s">
        <v>1727</v>
      </c>
      <c r="G179" s="40"/>
      <c r="H179" s="40"/>
      <c r="I179" s="145"/>
      <c r="J179" s="40"/>
      <c r="K179" s="40"/>
      <c r="L179" s="44"/>
      <c r="M179" s="283"/>
      <c r="N179" s="284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220</v>
      </c>
      <c r="AU179" s="17" t="s">
        <v>91</v>
      </c>
    </row>
    <row r="180" s="13" customFormat="1">
      <c r="A180" s="13"/>
      <c r="B180" s="249"/>
      <c r="C180" s="250"/>
      <c r="D180" s="251" t="s">
        <v>154</v>
      </c>
      <c r="E180" s="252" t="s">
        <v>1</v>
      </c>
      <c r="F180" s="253" t="s">
        <v>1728</v>
      </c>
      <c r="G180" s="250"/>
      <c r="H180" s="254">
        <v>6800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154</v>
      </c>
      <c r="AU180" s="260" t="s">
        <v>91</v>
      </c>
      <c r="AV180" s="13" t="s">
        <v>91</v>
      </c>
      <c r="AW180" s="13" t="s">
        <v>36</v>
      </c>
      <c r="AX180" s="13" t="s">
        <v>82</v>
      </c>
      <c r="AY180" s="260" t="s">
        <v>146</v>
      </c>
    </row>
    <row r="181" s="14" customFormat="1">
      <c r="A181" s="14"/>
      <c r="B181" s="261"/>
      <c r="C181" s="262"/>
      <c r="D181" s="251" t="s">
        <v>154</v>
      </c>
      <c r="E181" s="263" t="s">
        <v>1</v>
      </c>
      <c r="F181" s="264" t="s">
        <v>157</v>
      </c>
      <c r="G181" s="262"/>
      <c r="H181" s="265">
        <v>6800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1" t="s">
        <v>154</v>
      </c>
      <c r="AU181" s="271" t="s">
        <v>91</v>
      </c>
      <c r="AV181" s="14" t="s">
        <v>152</v>
      </c>
      <c r="AW181" s="14" t="s">
        <v>36</v>
      </c>
      <c r="AX181" s="14" t="s">
        <v>14</v>
      </c>
      <c r="AY181" s="271" t="s">
        <v>146</v>
      </c>
    </row>
    <row r="182" s="2" customFormat="1" ht="24" customHeight="1">
      <c r="A182" s="38"/>
      <c r="B182" s="39"/>
      <c r="C182" s="236" t="s">
        <v>382</v>
      </c>
      <c r="D182" s="236" t="s">
        <v>148</v>
      </c>
      <c r="E182" s="237" t="s">
        <v>1729</v>
      </c>
      <c r="F182" s="238" t="s">
        <v>1730</v>
      </c>
      <c r="G182" s="239" t="s">
        <v>115</v>
      </c>
      <c r="H182" s="240">
        <v>4</v>
      </c>
      <c r="I182" s="241"/>
      <c r="J182" s="242">
        <f>ROUND(I182*H182,2)</f>
        <v>0</v>
      </c>
      <c r="K182" s="238" t="s">
        <v>151</v>
      </c>
      <c r="L182" s="44"/>
      <c r="M182" s="243" t="s">
        <v>1</v>
      </c>
      <c r="N182" s="244" t="s">
        <v>47</v>
      </c>
      <c r="O182" s="91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7" t="s">
        <v>152</v>
      </c>
      <c r="AT182" s="247" t="s">
        <v>148</v>
      </c>
      <c r="AU182" s="247" t="s">
        <v>91</v>
      </c>
      <c r="AY182" s="17" t="s">
        <v>146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7" t="s">
        <v>14</v>
      </c>
      <c r="BK182" s="248">
        <f>ROUND(I182*H182,2)</f>
        <v>0</v>
      </c>
      <c r="BL182" s="17" t="s">
        <v>152</v>
      </c>
      <c r="BM182" s="247" t="s">
        <v>1731</v>
      </c>
    </row>
    <row r="183" s="13" customFormat="1">
      <c r="A183" s="13"/>
      <c r="B183" s="249"/>
      <c r="C183" s="250"/>
      <c r="D183" s="251" t="s">
        <v>154</v>
      </c>
      <c r="E183" s="252" t="s">
        <v>1</v>
      </c>
      <c r="F183" s="253" t="s">
        <v>1732</v>
      </c>
      <c r="G183" s="250"/>
      <c r="H183" s="254">
        <v>4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154</v>
      </c>
      <c r="AU183" s="260" t="s">
        <v>91</v>
      </c>
      <c r="AV183" s="13" t="s">
        <v>91</v>
      </c>
      <c r="AW183" s="13" t="s">
        <v>36</v>
      </c>
      <c r="AX183" s="13" t="s">
        <v>82</v>
      </c>
      <c r="AY183" s="260" t="s">
        <v>146</v>
      </c>
    </row>
    <row r="184" s="14" customFormat="1">
      <c r="A184" s="14"/>
      <c r="B184" s="261"/>
      <c r="C184" s="262"/>
      <c r="D184" s="251" t="s">
        <v>154</v>
      </c>
      <c r="E184" s="263" t="s">
        <v>1650</v>
      </c>
      <c r="F184" s="264" t="s">
        <v>157</v>
      </c>
      <c r="G184" s="262"/>
      <c r="H184" s="265">
        <v>4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1" t="s">
        <v>154</v>
      </c>
      <c r="AU184" s="271" t="s">
        <v>91</v>
      </c>
      <c r="AV184" s="14" t="s">
        <v>152</v>
      </c>
      <c r="AW184" s="14" t="s">
        <v>36</v>
      </c>
      <c r="AX184" s="14" t="s">
        <v>14</v>
      </c>
      <c r="AY184" s="271" t="s">
        <v>146</v>
      </c>
    </row>
    <row r="185" s="2" customFormat="1" ht="24" customHeight="1">
      <c r="A185" s="38"/>
      <c r="B185" s="39"/>
      <c r="C185" s="236" t="s">
        <v>386</v>
      </c>
      <c r="D185" s="236" t="s">
        <v>148</v>
      </c>
      <c r="E185" s="237" t="s">
        <v>1733</v>
      </c>
      <c r="F185" s="238" t="s">
        <v>1734</v>
      </c>
      <c r="G185" s="239" t="s">
        <v>115</v>
      </c>
      <c r="H185" s="240">
        <v>7.5999999999999996</v>
      </c>
      <c r="I185" s="241"/>
      <c r="J185" s="242">
        <f>ROUND(I185*H185,2)</f>
        <v>0</v>
      </c>
      <c r="K185" s="238" t="s">
        <v>151</v>
      </c>
      <c r="L185" s="44"/>
      <c r="M185" s="243" t="s">
        <v>1</v>
      </c>
      <c r="N185" s="244" t="s">
        <v>47</v>
      </c>
      <c r="O185" s="91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7" t="s">
        <v>152</v>
      </c>
      <c r="AT185" s="247" t="s">
        <v>148</v>
      </c>
      <c r="AU185" s="247" t="s">
        <v>91</v>
      </c>
      <c r="AY185" s="17" t="s">
        <v>146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7" t="s">
        <v>14</v>
      </c>
      <c r="BK185" s="248">
        <f>ROUND(I185*H185,2)</f>
        <v>0</v>
      </c>
      <c r="BL185" s="17" t="s">
        <v>152</v>
      </c>
      <c r="BM185" s="247" t="s">
        <v>1735</v>
      </c>
    </row>
    <row r="186" s="13" customFormat="1">
      <c r="A186" s="13"/>
      <c r="B186" s="249"/>
      <c r="C186" s="250"/>
      <c r="D186" s="251" t="s">
        <v>154</v>
      </c>
      <c r="E186" s="252" t="s">
        <v>1</v>
      </c>
      <c r="F186" s="253" t="s">
        <v>1736</v>
      </c>
      <c r="G186" s="250"/>
      <c r="H186" s="254">
        <v>3.6000000000000001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154</v>
      </c>
      <c r="AU186" s="260" t="s">
        <v>91</v>
      </c>
      <c r="AV186" s="13" t="s">
        <v>91</v>
      </c>
      <c r="AW186" s="13" t="s">
        <v>36</v>
      </c>
      <c r="AX186" s="13" t="s">
        <v>82</v>
      </c>
      <c r="AY186" s="260" t="s">
        <v>146</v>
      </c>
    </row>
    <row r="187" s="13" customFormat="1">
      <c r="A187" s="13"/>
      <c r="B187" s="249"/>
      <c r="C187" s="250"/>
      <c r="D187" s="251" t="s">
        <v>154</v>
      </c>
      <c r="E187" s="252" t="s">
        <v>1</v>
      </c>
      <c r="F187" s="253" t="s">
        <v>1737</v>
      </c>
      <c r="G187" s="250"/>
      <c r="H187" s="254">
        <v>4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154</v>
      </c>
      <c r="AU187" s="260" t="s">
        <v>91</v>
      </c>
      <c r="AV187" s="13" t="s">
        <v>91</v>
      </c>
      <c r="AW187" s="13" t="s">
        <v>36</v>
      </c>
      <c r="AX187" s="13" t="s">
        <v>82</v>
      </c>
      <c r="AY187" s="260" t="s">
        <v>146</v>
      </c>
    </row>
    <row r="188" s="14" customFormat="1">
      <c r="A188" s="14"/>
      <c r="B188" s="261"/>
      <c r="C188" s="262"/>
      <c r="D188" s="251" t="s">
        <v>154</v>
      </c>
      <c r="E188" s="263" t="s">
        <v>1</v>
      </c>
      <c r="F188" s="264" t="s">
        <v>157</v>
      </c>
      <c r="G188" s="262"/>
      <c r="H188" s="265">
        <v>7.5999999999999996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1" t="s">
        <v>154</v>
      </c>
      <c r="AU188" s="271" t="s">
        <v>91</v>
      </c>
      <c r="AV188" s="14" t="s">
        <v>152</v>
      </c>
      <c r="AW188" s="14" t="s">
        <v>36</v>
      </c>
      <c r="AX188" s="14" t="s">
        <v>14</v>
      </c>
      <c r="AY188" s="271" t="s">
        <v>146</v>
      </c>
    </row>
    <row r="189" s="2" customFormat="1" ht="24" customHeight="1">
      <c r="A189" s="38"/>
      <c r="B189" s="39"/>
      <c r="C189" s="236" t="s">
        <v>391</v>
      </c>
      <c r="D189" s="236" t="s">
        <v>148</v>
      </c>
      <c r="E189" s="237" t="s">
        <v>1738</v>
      </c>
      <c r="F189" s="238" t="s">
        <v>1739</v>
      </c>
      <c r="G189" s="239" t="s">
        <v>115</v>
      </c>
      <c r="H189" s="240">
        <v>30.399999999999999</v>
      </c>
      <c r="I189" s="241"/>
      <c r="J189" s="242">
        <f>ROUND(I189*H189,2)</f>
        <v>0</v>
      </c>
      <c r="K189" s="238" t="s">
        <v>151</v>
      </c>
      <c r="L189" s="44"/>
      <c r="M189" s="243" t="s">
        <v>1</v>
      </c>
      <c r="N189" s="244" t="s">
        <v>47</v>
      </c>
      <c r="O189" s="91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7" t="s">
        <v>152</v>
      </c>
      <c r="AT189" s="247" t="s">
        <v>148</v>
      </c>
      <c r="AU189" s="247" t="s">
        <v>91</v>
      </c>
      <c r="AY189" s="17" t="s">
        <v>146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7" t="s">
        <v>14</v>
      </c>
      <c r="BK189" s="248">
        <f>ROUND(I189*H189,2)</f>
        <v>0</v>
      </c>
      <c r="BL189" s="17" t="s">
        <v>152</v>
      </c>
      <c r="BM189" s="247" t="s">
        <v>1740</v>
      </c>
    </row>
    <row r="190" s="15" customFormat="1">
      <c r="A190" s="15"/>
      <c r="B190" s="291"/>
      <c r="C190" s="292"/>
      <c r="D190" s="251" t="s">
        <v>154</v>
      </c>
      <c r="E190" s="293" t="s">
        <v>1</v>
      </c>
      <c r="F190" s="294" t="s">
        <v>1741</v>
      </c>
      <c r="G190" s="292"/>
      <c r="H190" s="293" t="s">
        <v>1</v>
      </c>
      <c r="I190" s="295"/>
      <c r="J190" s="292"/>
      <c r="K190" s="292"/>
      <c r="L190" s="296"/>
      <c r="M190" s="297"/>
      <c r="N190" s="298"/>
      <c r="O190" s="298"/>
      <c r="P190" s="298"/>
      <c r="Q190" s="298"/>
      <c r="R190" s="298"/>
      <c r="S190" s="298"/>
      <c r="T190" s="29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0" t="s">
        <v>154</v>
      </c>
      <c r="AU190" s="300" t="s">
        <v>91</v>
      </c>
      <c r="AV190" s="15" t="s">
        <v>14</v>
      </c>
      <c r="AW190" s="15" t="s">
        <v>36</v>
      </c>
      <c r="AX190" s="15" t="s">
        <v>82</v>
      </c>
      <c r="AY190" s="300" t="s">
        <v>146</v>
      </c>
    </row>
    <row r="191" s="13" customFormat="1">
      <c r="A191" s="13"/>
      <c r="B191" s="249"/>
      <c r="C191" s="250"/>
      <c r="D191" s="251" t="s">
        <v>154</v>
      </c>
      <c r="E191" s="252" t="s">
        <v>1</v>
      </c>
      <c r="F191" s="253" t="s">
        <v>1742</v>
      </c>
      <c r="G191" s="250"/>
      <c r="H191" s="254">
        <v>14.4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154</v>
      </c>
      <c r="AU191" s="260" t="s">
        <v>91</v>
      </c>
      <c r="AV191" s="13" t="s">
        <v>91</v>
      </c>
      <c r="AW191" s="13" t="s">
        <v>36</v>
      </c>
      <c r="AX191" s="13" t="s">
        <v>82</v>
      </c>
      <c r="AY191" s="260" t="s">
        <v>146</v>
      </c>
    </row>
    <row r="192" s="13" customFormat="1">
      <c r="A192" s="13"/>
      <c r="B192" s="249"/>
      <c r="C192" s="250"/>
      <c r="D192" s="251" t="s">
        <v>154</v>
      </c>
      <c r="E192" s="252" t="s">
        <v>1</v>
      </c>
      <c r="F192" s="253" t="s">
        <v>1743</v>
      </c>
      <c r="G192" s="250"/>
      <c r="H192" s="254">
        <v>16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154</v>
      </c>
      <c r="AU192" s="260" t="s">
        <v>91</v>
      </c>
      <c r="AV192" s="13" t="s">
        <v>91</v>
      </c>
      <c r="AW192" s="13" t="s">
        <v>36</v>
      </c>
      <c r="AX192" s="13" t="s">
        <v>82</v>
      </c>
      <c r="AY192" s="260" t="s">
        <v>146</v>
      </c>
    </row>
    <row r="193" s="14" customFormat="1">
      <c r="A193" s="14"/>
      <c r="B193" s="261"/>
      <c r="C193" s="262"/>
      <c r="D193" s="251" t="s">
        <v>154</v>
      </c>
      <c r="E193" s="263" t="s">
        <v>1</v>
      </c>
      <c r="F193" s="264" t="s">
        <v>157</v>
      </c>
      <c r="G193" s="262"/>
      <c r="H193" s="265">
        <v>30.399999999999999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1" t="s">
        <v>154</v>
      </c>
      <c r="AU193" s="271" t="s">
        <v>91</v>
      </c>
      <c r="AV193" s="14" t="s">
        <v>152</v>
      </c>
      <c r="AW193" s="14" t="s">
        <v>36</v>
      </c>
      <c r="AX193" s="14" t="s">
        <v>14</v>
      </c>
      <c r="AY193" s="271" t="s">
        <v>146</v>
      </c>
    </row>
    <row r="194" s="12" customFormat="1" ht="22.8" customHeight="1">
      <c r="A194" s="12"/>
      <c r="B194" s="220"/>
      <c r="C194" s="221"/>
      <c r="D194" s="222" t="s">
        <v>81</v>
      </c>
      <c r="E194" s="234" t="s">
        <v>895</v>
      </c>
      <c r="F194" s="234" t="s">
        <v>896</v>
      </c>
      <c r="G194" s="221"/>
      <c r="H194" s="221"/>
      <c r="I194" s="224"/>
      <c r="J194" s="235">
        <f>BK194</f>
        <v>0</v>
      </c>
      <c r="K194" s="221"/>
      <c r="L194" s="226"/>
      <c r="M194" s="227"/>
      <c r="N194" s="228"/>
      <c r="O194" s="228"/>
      <c r="P194" s="229">
        <f>P195</f>
        <v>0</v>
      </c>
      <c r="Q194" s="228"/>
      <c r="R194" s="229">
        <f>R195</f>
        <v>0</v>
      </c>
      <c r="S194" s="228"/>
      <c r="T194" s="230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1" t="s">
        <v>14</v>
      </c>
      <c r="AT194" s="232" t="s">
        <v>81</v>
      </c>
      <c r="AU194" s="232" t="s">
        <v>14</v>
      </c>
      <c r="AY194" s="231" t="s">
        <v>146</v>
      </c>
      <c r="BK194" s="233">
        <f>BK195</f>
        <v>0</v>
      </c>
    </row>
    <row r="195" s="2" customFormat="1" ht="24" customHeight="1">
      <c r="A195" s="38"/>
      <c r="B195" s="39"/>
      <c r="C195" s="236" t="s">
        <v>395</v>
      </c>
      <c r="D195" s="236" t="s">
        <v>148</v>
      </c>
      <c r="E195" s="237" t="s">
        <v>1744</v>
      </c>
      <c r="F195" s="238" t="s">
        <v>1745</v>
      </c>
      <c r="G195" s="239" t="s">
        <v>182</v>
      </c>
      <c r="H195" s="240">
        <v>35.746000000000002</v>
      </c>
      <c r="I195" s="241"/>
      <c r="J195" s="242">
        <f>ROUND(I195*H195,2)</f>
        <v>0</v>
      </c>
      <c r="K195" s="238" t="s">
        <v>151</v>
      </c>
      <c r="L195" s="44"/>
      <c r="M195" s="285" t="s">
        <v>1</v>
      </c>
      <c r="N195" s="286" t="s">
        <v>47</v>
      </c>
      <c r="O195" s="287"/>
      <c r="P195" s="288">
        <f>O195*H195</f>
        <v>0</v>
      </c>
      <c r="Q195" s="288">
        <v>0</v>
      </c>
      <c r="R195" s="288">
        <f>Q195*H195</f>
        <v>0</v>
      </c>
      <c r="S195" s="288">
        <v>0</v>
      </c>
      <c r="T195" s="28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7" t="s">
        <v>152</v>
      </c>
      <c r="AT195" s="247" t="s">
        <v>148</v>
      </c>
      <c r="AU195" s="247" t="s">
        <v>91</v>
      </c>
      <c r="AY195" s="17" t="s">
        <v>146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7" t="s">
        <v>14</v>
      </c>
      <c r="BK195" s="248">
        <f>ROUND(I195*H195,2)</f>
        <v>0</v>
      </c>
      <c r="BL195" s="17" t="s">
        <v>152</v>
      </c>
      <c r="BM195" s="247" t="s">
        <v>1746</v>
      </c>
    </row>
    <row r="196" s="2" customFormat="1" ht="6.96" customHeight="1">
      <c r="A196" s="38"/>
      <c r="B196" s="66"/>
      <c r="C196" s="67"/>
      <c r="D196" s="67"/>
      <c r="E196" s="67"/>
      <c r="F196" s="67"/>
      <c r="G196" s="67"/>
      <c r="H196" s="67"/>
      <c r="I196" s="184"/>
      <c r="J196" s="67"/>
      <c r="K196" s="67"/>
      <c r="L196" s="44"/>
      <c r="M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</sheetData>
  <sheetProtection sheet="1" autoFilter="0" formatColumns="0" formatRows="0" objects="1" scenarios="1" spinCount="100000" saltValue="YgzqGj94M6uiYISynxYcfzCYjHsjYnSKGezbPN06TdSwymu2+8YXo7TbeOYPqCM7oIg+HF3GVPRXTXoVofBqug==" hashValue="CvpeNiwzEhxpbra5yboJgPiD2P1K477egO0rgtqAAPiMrUPfNFrpY7U8pW8dsJ1zSViKsNHtHPd8WP0cwcrprA==" algorithmName="SHA-512" password="CC35"/>
  <autoFilter ref="C118:K19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91</v>
      </c>
    </row>
    <row r="4" s="1" customFormat="1" ht="24.96" customHeight="1">
      <c r="B4" s="20"/>
      <c r="D4" s="141" t="s">
        <v>117</v>
      </c>
      <c r="I4" s="136"/>
      <c r="L4" s="20"/>
      <c r="M4" s="142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3" t="s">
        <v>16</v>
      </c>
      <c r="I6" s="136"/>
      <c r="L6" s="20"/>
    </row>
    <row r="7" s="1" customFormat="1" ht="25.5" customHeight="1">
      <c r="B7" s="20"/>
      <c r="E7" s="144" t="str">
        <f>'Rekapitulace stavby'!K6</f>
        <v>Karlovo Náměstí - revitalizace, akce č. 999411, etapa 2 - úpravy v souvislosti se SSZ 1.036, 2.065, 2.041</v>
      </c>
      <c r="F7" s="143"/>
      <c r="G7" s="143"/>
      <c r="H7" s="143"/>
      <c r="I7" s="136"/>
      <c r="L7" s="20"/>
    </row>
    <row r="8" s="2" customFormat="1" ht="12" customHeight="1">
      <c r="A8" s="38"/>
      <c r="B8" s="44"/>
      <c r="C8" s="38"/>
      <c r="D8" s="143" t="s">
        <v>118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6" t="s">
        <v>1747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3" t="s">
        <v>18</v>
      </c>
      <c r="E11" s="38"/>
      <c r="F11" s="147" t="s">
        <v>1</v>
      </c>
      <c r="G11" s="38"/>
      <c r="H11" s="38"/>
      <c r="I11" s="148" t="s">
        <v>19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3" t="s">
        <v>20</v>
      </c>
      <c r="E12" s="38"/>
      <c r="F12" s="147" t="s">
        <v>21</v>
      </c>
      <c r="G12" s="38"/>
      <c r="H12" s="38"/>
      <c r="I12" s="148" t="s">
        <v>22</v>
      </c>
      <c r="J12" s="149" t="str">
        <f>'Rekapitulace stavby'!AN8</f>
        <v>13. 12. 2018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3" t="s">
        <v>24</v>
      </c>
      <c r="E14" s="38"/>
      <c r="F14" s="38"/>
      <c r="G14" s="38"/>
      <c r="H14" s="38"/>
      <c r="I14" s="148" t="s">
        <v>25</v>
      </c>
      <c r="J14" s="147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3" t="s">
        <v>30</v>
      </c>
      <c r="E17" s="38"/>
      <c r="F17" s="38"/>
      <c r="G17" s="38"/>
      <c r="H17" s="38"/>
      <c r="I17" s="148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3" t="s">
        <v>32</v>
      </c>
      <c r="E20" s="38"/>
      <c r="F20" s="38"/>
      <c r="G20" s="38"/>
      <c r="H20" s="38"/>
      <c r="I20" s="148" t="s">
        <v>25</v>
      </c>
      <c r="J20" s="147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7" t="s">
        <v>34</v>
      </c>
      <c r="F21" s="38"/>
      <c r="G21" s="38"/>
      <c r="H21" s="38"/>
      <c r="I21" s="148" t="s">
        <v>28</v>
      </c>
      <c r="J21" s="147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25</v>
      </c>
      <c r="J23" s="147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7" t="s">
        <v>39</v>
      </c>
      <c r="F24" s="38"/>
      <c r="G24" s="38"/>
      <c r="H24" s="38"/>
      <c r="I24" s="148" t="s">
        <v>28</v>
      </c>
      <c r="J24" s="147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3" t="s">
        <v>41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7" t="s">
        <v>42</v>
      </c>
      <c r="E30" s="38"/>
      <c r="F30" s="38"/>
      <c r="G30" s="38"/>
      <c r="H30" s="38"/>
      <c r="I30" s="145"/>
      <c r="J30" s="158">
        <f>ROUND(J120,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9" t="s">
        <v>44</v>
      </c>
      <c r="G32" s="38"/>
      <c r="H32" s="38"/>
      <c r="I32" s="160" t="s">
        <v>43</v>
      </c>
      <c r="J32" s="159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1" t="s">
        <v>46</v>
      </c>
      <c r="E33" s="143" t="s">
        <v>47</v>
      </c>
      <c r="F33" s="162">
        <f>ROUND((SUM(BE120:BE128)),  2)</f>
        <v>0</v>
      </c>
      <c r="G33" s="38"/>
      <c r="H33" s="38"/>
      <c r="I33" s="163">
        <v>0.20999999999999999</v>
      </c>
      <c r="J33" s="162">
        <f>ROUND(((SUM(BE120:BE128))*I33),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3" t="s">
        <v>48</v>
      </c>
      <c r="F34" s="162">
        <f>ROUND((SUM(BF120:BF128)),  2)</f>
        <v>0</v>
      </c>
      <c r="G34" s="38"/>
      <c r="H34" s="38"/>
      <c r="I34" s="163">
        <v>0.14999999999999999</v>
      </c>
      <c r="J34" s="162">
        <f>ROUND(((SUM(BF120:BF128))*I34),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3" t="s">
        <v>49</v>
      </c>
      <c r="F35" s="162">
        <f>ROUND((SUM(BG120:BG128)),  2)</f>
        <v>0</v>
      </c>
      <c r="G35" s="38"/>
      <c r="H35" s="38"/>
      <c r="I35" s="163">
        <v>0.20999999999999999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3" t="s">
        <v>50</v>
      </c>
      <c r="F36" s="162">
        <f>ROUND((SUM(BH120:BH128)),  2)</f>
        <v>0</v>
      </c>
      <c r="G36" s="38"/>
      <c r="H36" s="38"/>
      <c r="I36" s="163">
        <v>0.14999999999999999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3" t="s">
        <v>51</v>
      </c>
      <c r="F37" s="162">
        <f>ROUND((SUM(BI120:BI128)),  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4"/>
      <c r="D39" s="165" t="s">
        <v>52</v>
      </c>
      <c r="E39" s="166"/>
      <c r="F39" s="166"/>
      <c r="G39" s="167" t="s">
        <v>53</v>
      </c>
      <c r="H39" s="168" t="s">
        <v>54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2" t="s">
        <v>55</v>
      </c>
      <c r="E50" s="173"/>
      <c r="F50" s="173"/>
      <c r="G50" s="172" t="s">
        <v>56</v>
      </c>
      <c r="H50" s="173"/>
      <c r="I50" s="174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8"/>
      <c r="J61" s="179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59</v>
      </c>
      <c r="E65" s="180"/>
      <c r="F65" s="180"/>
      <c r="G65" s="172" t="s">
        <v>60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8"/>
      <c r="J76" s="179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5.5" customHeight="1">
      <c r="A85" s="38"/>
      <c r="B85" s="39"/>
      <c r="C85" s="40"/>
      <c r="D85" s="40"/>
      <c r="E85" s="188" t="str">
        <f>E7</f>
        <v>Karlovo Náměstí - revitalizace, akce č. 999411, etapa 2 - úpravy v souvislosti se SSZ 1.036, 2.065, 2.041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Karlovo Náměstí</v>
      </c>
      <c r="G89" s="40"/>
      <c r="H89" s="40"/>
      <c r="I89" s="148" t="s">
        <v>22</v>
      </c>
      <c r="J89" s="79" t="str">
        <f>IF(J12="","",J12)</f>
        <v>13. 12. 2018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8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9" t="s">
        <v>121</v>
      </c>
      <c r="D94" s="190"/>
      <c r="E94" s="190"/>
      <c r="F94" s="190"/>
      <c r="G94" s="190"/>
      <c r="H94" s="190"/>
      <c r="I94" s="191"/>
      <c r="J94" s="192" t="s">
        <v>122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3" t="s">
        <v>123</v>
      </c>
      <c r="D96" s="40"/>
      <c r="E96" s="40"/>
      <c r="F96" s="40"/>
      <c r="G96" s="40"/>
      <c r="H96" s="40"/>
      <c r="I96" s="145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124</v>
      </c>
    </row>
    <row r="97" s="9" customFormat="1" ht="24.96" customHeight="1">
      <c r="A97" s="9"/>
      <c r="B97" s="194"/>
      <c r="C97" s="195"/>
      <c r="D97" s="196" t="s">
        <v>1747</v>
      </c>
      <c r="E97" s="197"/>
      <c r="F97" s="197"/>
      <c r="G97" s="197"/>
      <c r="H97" s="197"/>
      <c r="I97" s="198"/>
      <c r="J97" s="199">
        <f>J121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202"/>
      <c r="D98" s="203" t="s">
        <v>1748</v>
      </c>
      <c r="E98" s="204"/>
      <c r="F98" s="204"/>
      <c r="G98" s="204"/>
      <c r="H98" s="204"/>
      <c r="I98" s="205"/>
      <c r="J98" s="206">
        <f>J122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202"/>
      <c r="D99" s="203" t="s">
        <v>1749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1"/>
      <c r="C100" s="202"/>
      <c r="D100" s="203" t="s">
        <v>1750</v>
      </c>
      <c r="E100" s="204"/>
      <c r="F100" s="204"/>
      <c r="G100" s="204"/>
      <c r="H100" s="204"/>
      <c r="I100" s="205"/>
      <c r="J100" s="206">
        <f>J127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145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184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187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131</v>
      </c>
      <c r="D107" s="40"/>
      <c r="E107" s="40"/>
      <c r="F107" s="40"/>
      <c r="G107" s="40"/>
      <c r="H107" s="40"/>
      <c r="I107" s="14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14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5.5" customHeight="1">
      <c r="A110" s="38"/>
      <c r="B110" s="39"/>
      <c r="C110" s="40"/>
      <c r="D110" s="40"/>
      <c r="E110" s="188" t="str">
        <f>E7</f>
        <v>Karlovo Náměstí - revitalizace, akce č. 999411, etapa 2 - úpravy v souvislosti se SSZ 1.036, 2.065, 2.041</v>
      </c>
      <c r="F110" s="32"/>
      <c r="G110" s="32"/>
      <c r="H110" s="32"/>
      <c r="I110" s="14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118</v>
      </c>
      <c r="D111" s="40"/>
      <c r="E111" s="40"/>
      <c r="F111" s="40"/>
      <c r="G111" s="40"/>
      <c r="H111" s="40"/>
      <c r="I111" s="14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76" t="str">
        <f>E9</f>
        <v>VRN - Vedlejší rozpočtové náklady</v>
      </c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Karlovo Náměstí</v>
      </c>
      <c r="G114" s="40"/>
      <c r="H114" s="40"/>
      <c r="I114" s="148" t="s">
        <v>22</v>
      </c>
      <c r="J114" s="79" t="str">
        <f>IF(J12="","",J12)</f>
        <v>13. 12. 2018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Technická správa komunikací hl. m. Prahy a.s.</v>
      </c>
      <c r="G116" s="40"/>
      <c r="H116" s="40"/>
      <c r="I116" s="148" t="s">
        <v>32</v>
      </c>
      <c r="J116" s="36" t="str">
        <f>E21</f>
        <v>DIPRO, spol s 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148" t="s">
        <v>37</v>
      </c>
      <c r="J117" s="36" t="str">
        <f>E24</f>
        <v>TMI Building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40"/>
      <c r="D118" s="40"/>
      <c r="E118" s="40"/>
      <c r="F118" s="40"/>
      <c r="G118" s="40"/>
      <c r="H118" s="40"/>
      <c r="I118" s="14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1" customFormat="1" ht="29.28" customHeight="1">
      <c r="A119" s="208"/>
      <c r="B119" s="209"/>
      <c r="C119" s="210" t="s">
        <v>132</v>
      </c>
      <c r="D119" s="211" t="s">
        <v>67</v>
      </c>
      <c r="E119" s="211" t="s">
        <v>63</v>
      </c>
      <c r="F119" s="211" t="s">
        <v>64</v>
      </c>
      <c r="G119" s="211" t="s">
        <v>133</v>
      </c>
      <c r="H119" s="211" t="s">
        <v>134</v>
      </c>
      <c r="I119" s="212" t="s">
        <v>135</v>
      </c>
      <c r="J119" s="211" t="s">
        <v>122</v>
      </c>
      <c r="K119" s="213" t="s">
        <v>136</v>
      </c>
      <c r="L119" s="214"/>
      <c r="M119" s="100" t="s">
        <v>1</v>
      </c>
      <c r="N119" s="101" t="s">
        <v>46</v>
      </c>
      <c r="O119" s="101" t="s">
        <v>137</v>
      </c>
      <c r="P119" s="101" t="s">
        <v>138</v>
      </c>
      <c r="Q119" s="101" t="s">
        <v>139</v>
      </c>
      <c r="R119" s="101" t="s">
        <v>140</v>
      </c>
      <c r="S119" s="101" t="s">
        <v>141</v>
      </c>
      <c r="T119" s="102" t="s">
        <v>142</v>
      </c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</row>
    <row r="120" s="2" customFormat="1" ht="22.8" customHeight="1">
      <c r="A120" s="38"/>
      <c r="B120" s="39"/>
      <c r="C120" s="107" t="s">
        <v>143</v>
      </c>
      <c r="D120" s="40"/>
      <c r="E120" s="40"/>
      <c r="F120" s="40"/>
      <c r="G120" s="40"/>
      <c r="H120" s="40"/>
      <c r="I120" s="145"/>
      <c r="J120" s="215">
        <f>BK120</f>
        <v>0</v>
      </c>
      <c r="K120" s="40"/>
      <c r="L120" s="44"/>
      <c r="M120" s="103"/>
      <c r="N120" s="216"/>
      <c r="O120" s="104"/>
      <c r="P120" s="217">
        <f>P121</f>
        <v>0</v>
      </c>
      <c r="Q120" s="104"/>
      <c r="R120" s="217">
        <f>R121</f>
        <v>0</v>
      </c>
      <c r="S120" s="104"/>
      <c r="T120" s="218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81</v>
      </c>
      <c r="AU120" s="17" t="s">
        <v>124</v>
      </c>
      <c r="BK120" s="219">
        <f>BK121</f>
        <v>0</v>
      </c>
    </row>
    <row r="121" s="12" customFormat="1" ht="25.92" customHeight="1">
      <c r="A121" s="12"/>
      <c r="B121" s="220"/>
      <c r="C121" s="221"/>
      <c r="D121" s="222" t="s">
        <v>81</v>
      </c>
      <c r="E121" s="223" t="s">
        <v>104</v>
      </c>
      <c r="F121" s="223" t="s">
        <v>105</v>
      </c>
      <c r="G121" s="221"/>
      <c r="H121" s="221"/>
      <c r="I121" s="224"/>
      <c r="J121" s="225">
        <f>BK121</f>
        <v>0</v>
      </c>
      <c r="K121" s="221"/>
      <c r="L121" s="226"/>
      <c r="M121" s="227"/>
      <c r="N121" s="228"/>
      <c r="O121" s="228"/>
      <c r="P121" s="229">
        <f>P122+P125+P127</f>
        <v>0</v>
      </c>
      <c r="Q121" s="228"/>
      <c r="R121" s="229">
        <f>R122+R125+R127</f>
        <v>0</v>
      </c>
      <c r="S121" s="228"/>
      <c r="T121" s="230">
        <f>T122+T125+T127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170</v>
      </c>
      <c r="AT121" s="232" t="s">
        <v>81</v>
      </c>
      <c r="AU121" s="232" t="s">
        <v>82</v>
      </c>
      <c r="AY121" s="231" t="s">
        <v>146</v>
      </c>
      <c r="BK121" s="233">
        <f>BK122+BK125+BK127</f>
        <v>0</v>
      </c>
    </row>
    <row r="122" s="12" customFormat="1" ht="22.8" customHeight="1">
      <c r="A122" s="12"/>
      <c r="B122" s="220"/>
      <c r="C122" s="221"/>
      <c r="D122" s="222" t="s">
        <v>81</v>
      </c>
      <c r="E122" s="234" t="s">
        <v>1751</v>
      </c>
      <c r="F122" s="234" t="s">
        <v>1752</v>
      </c>
      <c r="G122" s="221"/>
      <c r="H122" s="221"/>
      <c r="I122" s="224"/>
      <c r="J122" s="235">
        <f>BK122</f>
        <v>0</v>
      </c>
      <c r="K122" s="221"/>
      <c r="L122" s="226"/>
      <c r="M122" s="227"/>
      <c r="N122" s="228"/>
      <c r="O122" s="228"/>
      <c r="P122" s="229">
        <f>SUM(P123:P124)</f>
        <v>0</v>
      </c>
      <c r="Q122" s="228"/>
      <c r="R122" s="229">
        <f>SUM(R123:R124)</f>
        <v>0</v>
      </c>
      <c r="S122" s="228"/>
      <c r="T122" s="230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170</v>
      </c>
      <c r="AT122" s="232" t="s">
        <v>81</v>
      </c>
      <c r="AU122" s="232" t="s">
        <v>14</v>
      </c>
      <c r="AY122" s="231" t="s">
        <v>146</v>
      </c>
      <c r="BK122" s="233">
        <f>SUM(BK123:BK124)</f>
        <v>0</v>
      </c>
    </row>
    <row r="123" s="2" customFormat="1" ht="16.5" customHeight="1">
      <c r="A123" s="38"/>
      <c r="B123" s="39"/>
      <c r="C123" s="236" t="s">
        <v>14</v>
      </c>
      <c r="D123" s="236" t="s">
        <v>148</v>
      </c>
      <c r="E123" s="237" t="s">
        <v>1753</v>
      </c>
      <c r="F123" s="238" t="s">
        <v>1752</v>
      </c>
      <c r="G123" s="239" t="s">
        <v>1754</v>
      </c>
      <c r="H123" s="240">
        <v>1</v>
      </c>
      <c r="I123" s="241"/>
      <c r="J123" s="242">
        <f>ROUND(I123*H123,2)</f>
        <v>0</v>
      </c>
      <c r="K123" s="238" t="s">
        <v>151</v>
      </c>
      <c r="L123" s="44"/>
      <c r="M123" s="243" t="s">
        <v>1</v>
      </c>
      <c r="N123" s="244" t="s">
        <v>47</v>
      </c>
      <c r="O123" s="91"/>
      <c r="P123" s="245">
        <f>O123*H123</f>
        <v>0</v>
      </c>
      <c r="Q123" s="245">
        <v>0</v>
      </c>
      <c r="R123" s="245">
        <f>Q123*H123</f>
        <v>0</v>
      </c>
      <c r="S123" s="245">
        <v>0</v>
      </c>
      <c r="T123" s="24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7" t="s">
        <v>1755</v>
      </c>
      <c r="AT123" s="247" t="s">
        <v>148</v>
      </c>
      <c r="AU123" s="247" t="s">
        <v>91</v>
      </c>
      <c r="AY123" s="17" t="s">
        <v>146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17" t="s">
        <v>14</v>
      </c>
      <c r="BK123" s="248">
        <f>ROUND(I123*H123,2)</f>
        <v>0</v>
      </c>
      <c r="BL123" s="17" t="s">
        <v>1755</v>
      </c>
      <c r="BM123" s="247" t="s">
        <v>1756</v>
      </c>
    </row>
    <row r="124" s="2" customFormat="1">
      <c r="A124" s="38"/>
      <c r="B124" s="39"/>
      <c r="C124" s="40"/>
      <c r="D124" s="251" t="s">
        <v>220</v>
      </c>
      <c r="E124" s="40"/>
      <c r="F124" s="282" t="s">
        <v>1757</v>
      </c>
      <c r="G124" s="40"/>
      <c r="H124" s="40"/>
      <c r="I124" s="145"/>
      <c r="J124" s="40"/>
      <c r="K124" s="40"/>
      <c r="L124" s="44"/>
      <c r="M124" s="283"/>
      <c r="N124" s="284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220</v>
      </c>
      <c r="AU124" s="17" t="s">
        <v>91</v>
      </c>
    </row>
    <row r="125" s="12" customFormat="1" ht="22.8" customHeight="1">
      <c r="A125" s="12"/>
      <c r="B125" s="220"/>
      <c r="C125" s="221"/>
      <c r="D125" s="222" t="s">
        <v>81</v>
      </c>
      <c r="E125" s="234" t="s">
        <v>1758</v>
      </c>
      <c r="F125" s="234" t="s">
        <v>1759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P126</f>
        <v>0</v>
      </c>
      <c r="Q125" s="228"/>
      <c r="R125" s="229">
        <f>R126</f>
        <v>0</v>
      </c>
      <c r="S125" s="228"/>
      <c r="T125" s="23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170</v>
      </c>
      <c r="AT125" s="232" t="s">
        <v>81</v>
      </c>
      <c r="AU125" s="232" t="s">
        <v>14</v>
      </c>
      <c r="AY125" s="231" t="s">
        <v>146</v>
      </c>
      <c r="BK125" s="233">
        <f>BK126</f>
        <v>0</v>
      </c>
    </row>
    <row r="126" s="2" customFormat="1" ht="16.5" customHeight="1">
      <c r="A126" s="38"/>
      <c r="B126" s="39"/>
      <c r="C126" s="236" t="s">
        <v>91</v>
      </c>
      <c r="D126" s="236" t="s">
        <v>148</v>
      </c>
      <c r="E126" s="237" t="s">
        <v>1760</v>
      </c>
      <c r="F126" s="238" t="s">
        <v>1759</v>
      </c>
      <c r="G126" s="239" t="s">
        <v>1754</v>
      </c>
      <c r="H126" s="240">
        <v>1</v>
      </c>
      <c r="I126" s="241"/>
      <c r="J126" s="242">
        <f>ROUND(I126*H126,2)</f>
        <v>0</v>
      </c>
      <c r="K126" s="238" t="s">
        <v>151</v>
      </c>
      <c r="L126" s="44"/>
      <c r="M126" s="243" t="s">
        <v>1</v>
      </c>
      <c r="N126" s="244" t="s">
        <v>47</v>
      </c>
      <c r="O126" s="91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7" t="s">
        <v>1755</v>
      </c>
      <c r="AT126" s="247" t="s">
        <v>148</v>
      </c>
      <c r="AU126" s="247" t="s">
        <v>91</v>
      </c>
      <c r="AY126" s="17" t="s">
        <v>146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7" t="s">
        <v>14</v>
      </c>
      <c r="BK126" s="248">
        <f>ROUND(I126*H126,2)</f>
        <v>0</v>
      </c>
      <c r="BL126" s="17" t="s">
        <v>1755</v>
      </c>
      <c r="BM126" s="247" t="s">
        <v>1761</v>
      </c>
    </row>
    <row r="127" s="12" customFormat="1" ht="22.8" customHeight="1">
      <c r="A127" s="12"/>
      <c r="B127" s="220"/>
      <c r="C127" s="221"/>
      <c r="D127" s="222" t="s">
        <v>81</v>
      </c>
      <c r="E127" s="234" t="s">
        <v>1762</v>
      </c>
      <c r="F127" s="234" t="s">
        <v>1763</v>
      </c>
      <c r="G127" s="221"/>
      <c r="H127" s="221"/>
      <c r="I127" s="224"/>
      <c r="J127" s="235">
        <f>BK127</f>
        <v>0</v>
      </c>
      <c r="K127" s="221"/>
      <c r="L127" s="226"/>
      <c r="M127" s="227"/>
      <c r="N127" s="228"/>
      <c r="O127" s="228"/>
      <c r="P127" s="229">
        <f>P128</f>
        <v>0</v>
      </c>
      <c r="Q127" s="228"/>
      <c r="R127" s="229">
        <f>R128</f>
        <v>0</v>
      </c>
      <c r="S127" s="228"/>
      <c r="T127" s="23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170</v>
      </c>
      <c r="AT127" s="232" t="s">
        <v>81</v>
      </c>
      <c r="AU127" s="232" t="s">
        <v>14</v>
      </c>
      <c r="AY127" s="231" t="s">
        <v>146</v>
      </c>
      <c r="BK127" s="233">
        <f>BK128</f>
        <v>0</v>
      </c>
    </row>
    <row r="128" s="2" customFormat="1" ht="16.5" customHeight="1">
      <c r="A128" s="38"/>
      <c r="B128" s="39"/>
      <c r="C128" s="236" t="s">
        <v>161</v>
      </c>
      <c r="D128" s="236" t="s">
        <v>148</v>
      </c>
      <c r="E128" s="237" t="s">
        <v>1764</v>
      </c>
      <c r="F128" s="238" t="s">
        <v>1763</v>
      </c>
      <c r="G128" s="239" t="s">
        <v>1754</v>
      </c>
      <c r="H128" s="240">
        <v>1</v>
      </c>
      <c r="I128" s="241"/>
      <c r="J128" s="242">
        <f>ROUND(I128*H128,2)</f>
        <v>0</v>
      </c>
      <c r="K128" s="238" t="s">
        <v>151</v>
      </c>
      <c r="L128" s="44"/>
      <c r="M128" s="285" t="s">
        <v>1</v>
      </c>
      <c r="N128" s="286" t="s">
        <v>47</v>
      </c>
      <c r="O128" s="287"/>
      <c r="P128" s="288">
        <f>O128*H128</f>
        <v>0</v>
      </c>
      <c r="Q128" s="288">
        <v>0</v>
      </c>
      <c r="R128" s="288">
        <f>Q128*H128</f>
        <v>0</v>
      </c>
      <c r="S128" s="288">
        <v>0</v>
      </c>
      <c r="T128" s="28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7" t="s">
        <v>1755</v>
      </c>
      <c r="AT128" s="247" t="s">
        <v>148</v>
      </c>
      <c r="AU128" s="247" t="s">
        <v>91</v>
      </c>
      <c r="AY128" s="17" t="s">
        <v>146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7" t="s">
        <v>14</v>
      </c>
      <c r="BK128" s="248">
        <f>ROUND(I128*H128,2)</f>
        <v>0</v>
      </c>
      <c r="BL128" s="17" t="s">
        <v>1755</v>
      </c>
      <c r="BM128" s="247" t="s">
        <v>1765</v>
      </c>
    </row>
    <row r="129" s="2" customFormat="1" ht="6.96" customHeight="1">
      <c r="A129" s="38"/>
      <c r="B129" s="66"/>
      <c r="C129" s="67"/>
      <c r="D129" s="67"/>
      <c r="E129" s="67"/>
      <c r="F129" s="67"/>
      <c r="G129" s="67"/>
      <c r="H129" s="67"/>
      <c r="I129" s="184"/>
      <c r="J129" s="67"/>
      <c r="K129" s="67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sheet="1" autoFilter="0" formatColumns="0" formatRows="0" objects="1" scenarios="1" spinCount="100000" saltValue="Yk2i+GbqHmME/etGYDk5ahDMuJDhGJQLK3AuuaAjfj2eIb8zWqrjVwrMxZ2GugGl32vUm9ZtMijcP0OD6GqHCw==" hashValue="jt84+HNgV6xaciA7wo1pomas0en+BUC63U4RcIwh/TC/q+KXXdi91eG31XeY2DJMD0ysxD6NOnOcf/fDAk7dtA==" algorithmName="SHA-512" password="CC35"/>
  <autoFilter ref="C119:K12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91</v>
      </c>
    </row>
    <row r="4" s="1" customFormat="1" ht="24.96" customHeight="1">
      <c r="B4" s="20"/>
      <c r="D4" s="141" t="s">
        <v>117</v>
      </c>
      <c r="I4" s="136"/>
      <c r="L4" s="20"/>
      <c r="M4" s="142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3" t="s">
        <v>16</v>
      </c>
      <c r="I6" s="136"/>
      <c r="L6" s="20"/>
    </row>
    <row r="7" s="1" customFormat="1" ht="25.5" customHeight="1">
      <c r="B7" s="20"/>
      <c r="E7" s="144" t="str">
        <f>'Rekapitulace stavby'!K6</f>
        <v>Karlovo Náměstí - revitalizace, akce č. 999411, etapa 2 - úpravy v souvislosti se SSZ 1.036, 2.065, 2.041</v>
      </c>
      <c r="F7" s="143"/>
      <c r="G7" s="143"/>
      <c r="H7" s="143"/>
      <c r="I7" s="136"/>
      <c r="L7" s="20"/>
    </row>
    <row r="8" s="2" customFormat="1" ht="12" customHeight="1">
      <c r="A8" s="38"/>
      <c r="B8" s="44"/>
      <c r="C8" s="38"/>
      <c r="D8" s="143" t="s">
        <v>118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6" t="s">
        <v>1766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3" t="s">
        <v>18</v>
      </c>
      <c r="E11" s="38"/>
      <c r="F11" s="147" t="s">
        <v>1</v>
      </c>
      <c r="G11" s="38"/>
      <c r="H11" s="38"/>
      <c r="I11" s="148" t="s">
        <v>19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3" t="s">
        <v>20</v>
      </c>
      <c r="E12" s="38"/>
      <c r="F12" s="147" t="s">
        <v>21</v>
      </c>
      <c r="G12" s="38"/>
      <c r="H12" s="38"/>
      <c r="I12" s="148" t="s">
        <v>22</v>
      </c>
      <c r="J12" s="149" t="str">
        <f>'Rekapitulace stavby'!AN8</f>
        <v>13. 12. 2018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3" t="s">
        <v>24</v>
      </c>
      <c r="E14" s="38"/>
      <c r="F14" s="38"/>
      <c r="G14" s="38"/>
      <c r="H14" s="38"/>
      <c r="I14" s="148" t="s">
        <v>25</v>
      </c>
      <c r="J14" s="147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3" t="s">
        <v>30</v>
      </c>
      <c r="E17" s="38"/>
      <c r="F17" s="38"/>
      <c r="G17" s="38"/>
      <c r="H17" s="38"/>
      <c r="I17" s="148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3" t="s">
        <v>32</v>
      </c>
      <c r="E20" s="38"/>
      <c r="F20" s="38"/>
      <c r="G20" s="38"/>
      <c r="H20" s="38"/>
      <c r="I20" s="148" t="s">
        <v>25</v>
      </c>
      <c r="J20" s="147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7" t="s">
        <v>34</v>
      </c>
      <c r="F21" s="38"/>
      <c r="G21" s="38"/>
      <c r="H21" s="38"/>
      <c r="I21" s="148" t="s">
        <v>28</v>
      </c>
      <c r="J21" s="147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25</v>
      </c>
      <c r="J23" s="147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7" t="s">
        <v>39</v>
      </c>
      <c r="F24" s="38"/>
      <c r="G24" s="38"/>
      <c r="H24" s="38"/>
      <c r="I24" s="148" t="s">
        <v>28</v>
      </c>
      <c r="J24" s="147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3" t="s">
        <v>41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5"/>
      <c r="E29" s="155"/>
      <c r="F29" s="155"/>
      <c r="G29" s="155"/>
      <c r="H29" s="155"/>
      <c r="I29" s="156"/>
      <c r="J29" s="155"/>
      <c r="K29" s="15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7" t="s">
        <v>42</v>
      </c>
      <c r="E30" s="38"/>
      <c r="F30" s="38"/>
      <c r="G30" s="38"/>
      <c r="H30" s="38"/>
      <c r="I30" s="145"/>
      <c r="J30" s="158">
        <f>ROUND(J119,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5"/>
      <c r="E31" s="155"/>
      <c r="F31" s="155"/>
      <c r="G31" s="155"/>
      <c r="H31" s="155"/>
      <c r="I31" s="156"/>
      <c r="J31" s="155"/>
      <c r="K31" s="15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9" t="s">
        <v>44</v>
      </c>
      <c r="G32" s="38"/>
      <c r="H32" s="38"/>
      <c r="I32" s="160" t="s">
        <v>43</v>
      </c>
      <c r="J32" s="159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1" t="s">
        <v>46</v>
      </c>
      <c r="E33" s="143" t="s">
        <v>47</v>
      </c>
      <c r="F33" s="162">
        <f>ROUND((SUM(BE119:BE138)),  2)</f>
        <v>0</v>
      </c>
      <c r="G33" s="38"/>
      <c r="H33" s="38"/>
      <c r="I33" s="163">
        <v>0.20999999999999999</v>
      </c>
      <c r="J33" s="162">
        <f>ROUND(((SUM(BE119:BE138))*I33),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3" t="s">
        <v>48</v>
      </c>
      <c r="F34" s="162">
        <f>ROUND((SUM(BF119:BF138)),  2)</f>
        <v>0</v>
      </c>
      <c r="G34" s="38"/>
      <c r="H34" s="38"/>
      <c r="I34" s="163">
        <v>0.14999999999999999</v>
      </c>
      <c r="J34" s="162">
        <f>ROUND(((SUM(BF119:BF138))*I34),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3" t="s">
        <v>49</v>
      </c>
      <c r="F35" s="162">
        <f>ROUND((SUM(BG119:BG138)),  2)</f>
        <v>0</v>
      </c>
      <c r="G35" s="38"/>
      <c r="H35" s="38"/>
      <c r="I35" s="163">
        <v>0.20999999999999999</v>
      </c>
      <c r="J35" s="162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3" t="s">
        <v>50</v>
      </c>
      <c r="F36" s="162">
        <f>ROUND((SUM(BH119:BH138)),  2)</f>
        <v>0</v>
      </c>
      <c r="G36" s="38"/>
      <c r="H36" s="38"/>
      <c r="I36" s="163">
        <v>0.14999999999999999</v>
      </c>
      <c r="J36" s="162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3" t="s">
        <v>51</v>
      </c>
      <c r="F37" s="162">
        <f>ROUND((SUM(BI119:BI138)),  2)</f>
        <v>0</v>
      </c>
      <c r="G37" s="38"/>
      <c r="H37" s="38"/>
      <c r="I37" s="163">
        <v>0</v>
      </c>
      <c r="J37" s="162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4"/>
      <c r="D39" s="165" t="s">
        <v>52</v>
      </c>
      <c r="E39" s="166"/>
      <c r="F39" s="166"/>
      <c r="G39" s="167" t="s">
        <v>53</v>
      </c>
      <c r="H39" s="168" t="s">
        <v>54</v>
      </c>
      <c r="I39" s="169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2" t="s">
        <v>55</v>
      </c>
      <c r="E50" s="173"/>
      <c r="F50" s="173"/>
      <c r="G50" s="172" t="s">
        <v>56</v>
      </c>
      <c r="H50" s="173"/>
      <c r="I50" s="174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8"/>
      <c r="J61" s="179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59</v>
      </c>
      <c r="E65" s="180"/>
      <c r="F65" s="180"/>
      <c r="G65" s="172" t="s">
        <v>60</v>
      </c>
      <c r="H65" s="180"/>
      <c r="I65" s="181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8"/>
      <c r="J76" s="179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5.5" customHeight="1">
      <c r="A85" s="38"/>
      <c r="B85" s="39"/>
      <c r="C85" s="40"/>
      <c r="D85" s="40"/>
      <c r="E85" s="188" t="str">
        <f>E7</f>
        <v>Karlovo Náměstí - revitalizace, akce č. 999411, etapa 2 - úpravy v souvislosti se SSZ 1.036, 2.065, 2.041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ON - Ostatní náklady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Karlovo Náměstí</v>
      </c>
      <c r="G89" s="40"/>
      <c r="H89" s="40"/>
      <c r="I89" s="148" t="s">
        <v>22</v>
      </c>
      <c r="J89" s="79" t="str">
        <f>IF(J12="","",J12)</f>
        <v>13. 12. 2018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8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9" t="s">
        <v>121</v>
      </c>
      <c r="D94" s="190"/>
      <c r="E94" s="190"/>
      <c r="F94" s="190"/>
      <c r="G94" s="190"/>
      <c r="H94" s="190"/>
      <c r="I94" s="191"/>
      <c r="J94" s="192" t="s">
        <v>122</v>
      </c>
      <c r="K94" s="19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3" t="s">
        <v>123</v>
      </c>
      <c r="D96" s="40"/>
      <c r="E96" s="40"/>
      <c r="F96" s="40"/>
      <c r="G96" s="40"/>
      <c r="H96" s="40"/>
      <c r="I96" s="145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124</v>
      </c>
    </row>
    <row r="97" s="9" customFormat="1" ht="24.96" customHeight="1">
      <c r="A97" s="9"/>
      <c r="B97" s="194"/>
      <c r="C97" s="195"/>
      <c r="D97" s="196" t="s">
        <v>1747</v>
      </c>
      <c r="E97" s="197"/>
      <c r="F97" s="197"/>
      <c r="G97" s="197"/>
      <c r="H97" s="197"/>
      <c r="I97" s="198"/>
      <c r="J97" s="199">
        <f>J120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202"/>
      <c r="D98" s="203" t="s">
        <v>1767</v>
      </c>
      <c r="E98" s="204"/>
      <c r="F98" s="204"/>
      <c r="G98" s="204"/>
      <c r="H98" s="204"/>
      <c r="I98" s="205"/>
      <c r="J98" s="206">
        <f>J121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202"/>
      <c r="D99" s="203" t="s">
        <v>1768</v>
      </c>
      <c r="E99" s="204"/>
      <c r="F99" s="204"/>
      <c r="G99" s="204"/>
      <c r="H99" s="204"/>
      <c r="I99" s="205"/>
      <c r="J99" s="206">
        <f>J133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8"/>
      <c r="B100" s="39"/>
      <c r="C100" s="40"/>
      <c r="D100" s="40"/>
      <c r="E100" s="40"/>
      <c r="F100" s="40"/>
      <c r="G100" s="40"/>
      <c r="H100" s="40"/>
      <c r="I100" s="145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184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="2" customFormat="1" ht="6.96" customHeight="1">
      <c r="A105" s="38"/>
      <c r="B105" s="68"/>
      <c r="C105" s="69"/>
      <c r="D105" s="69"/>
      <c r="E105" s="69"/>
      <c r="F105" s="69"/>
      <c r="G105" s="69"/>
      <c r="H105" s="69"/>
      <c r="I105" s="187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24.96" customHeight="1">
      <c r="A106" s="38"/>
      <c r="B106" s="39"/>
      <c r="C106" s="23" t="s">
        <v>131</v>
      </c>
      <c r="D106" s="40"/>
      <c r="E106" s="40"/>
      <c r="F106" s="40"/>
      <c r="G106" s="40"/>
      <c r="H106" s="40"/>
      <c r="I106" s="14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39"/>
      <c r="C107" s="40"/>
      <c r="D107" s="40"/>
      <c r="E107" s="40"/>
      <c r="F107" s="40"/>
      <c r="G107" s="40"/>
      <c r="H107" s="40"/>
      <c r="I107" s="14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4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5.5" customHeight="1">
      <c r="A109" s="38"/>
      <c r="B109" s="39"/>
      <c r="C109" s="40"/>
      <c r="D109" s="40"/>
      <c r="E109" s="188" t="str">
        <f>E7</f>
        <v>Karlovo Náměstí - revitalizace, akce č. 999411, etapa 2 - úpravy v souvislosti se SSZ 1.036, 2.065, 2.041</v>
      </c>
      <c r="F109" s="32"/>
      <c r="G109" s="32"/>
      <c r="H109" s="32"/>
      <c r="I109" s="14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118</v>
      </c>
      <c r="D110" s="40"/>
      <c r="E110" s="40"/>
      <c r="F110" s="40"/>
      <c r="G110" s="40"/>
      <c r="H110" s="40"/>
      <c r="I110" s="14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76" t="str">
        <f>E9</f>
        <v>ON - Ostatní náklady</v>
      </c>
      <c r="F111" s="40"/>
      <c r="G111" s="40"/>
      <c r="H111" s="40"/>
      <c r="I111" s="14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Karlovo Náměstí</v>
      </c>
      <c r="G113" s="40"/>
      <c r="H113" s="40"/>
      <c r="I113" s="148" t="s">
        <v>22</v>
      </c>
      <c r="J113" s="79" t="str">
        <f>IF(J12="","",J12)</f>
        <v>13. 12. 2018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>Technická správa komunikací hl. m. Prahy a.s.</v>
      </c>
      <c r="G115" s="40"/>
      <c r="H115" s="40"/>
      <c r="I115" s="148" t="s">
        <v>32</v>
      </c>
      <c r="J115" s="36" t="str">
        <f>E21</f>
        <v>DIPRO, spol s 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30</v>
      </c>
      <c r="D116" s="40"/>
      <c r="E116" s="40"/>
      <c r="F116" s="27" t="str">
        <f>IF(E18="","",E18)</f>
        <v>Vyplň údaj</v>
      </c>
      <c r="G116" s="40"/>
      <c r="H116" s="40"/>
      <c r="I116" s="148" t="s">
        <v>37</v>
      </c>
      <c r="J116" s="36" t="str">
        <f>E24</f>
        <v>TMI Building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0.32" customHeight="1">
      <c r="A117" s="38"/>
      <c r="B117" s="39"/>
      <c r="C117" s="40"/>
      <c r="D117" s="40"/>
      <c r="E117" s="40"/>
      <c r="F117" s="40"/>
      <c r="G117" s="40"/>
      <c r="H117" s="40"/>
      <c r="I117" s="14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1" customFormat="1" ht="29.28" customHeight="1">
      <c r="A118" s="208"/>
      <c r="B118" s="209"/>
      <c r="C118" s="210" t="s">
        <v>132</v>
      </c>
      <c r="D118" s="211" t="s">
        <v>67</v>
      </c>
      <c r="E118" s="211" t="s">
        <v>63</v>
      </c>
      <c r="F118" s="211" t="s">
        <v>64</v>
      </c>
      <c r="G118" s="211" t="s">
        <v>133</v>
      </c>
      <c r="H118" s="211" t="s">
        <v>134</v>
      </c>
      <c r="I118" s="212" t="s">
        <v>135</v>
      </c>
      <c r="J118" s="211" t="s">
        <v>122</v>
      </c>
      <c r="K118" s="213" t="s">
        <v>136</v>
      </c>
      <c r="L118" s="214"/>
      <c r="M118" s="100" t="s">
        <v>1</v>
      </c>
      <c r="N118" s="101" t="s">
        <v>46</v>
      </c>
      <c r="O118" s="101" t="s">
        <v>137</v>
      </c>
      <c r="P118" s="101" t="s">
        <v>138</v>
      </c>
      <c r="Q118" s="101" t="s">
        <v>139</v>
      </c>
      <c r="R118" s="101" t="s">
        <v>140</v>
      </c>
      <c r="S118" s="101" t="s">
        <v>141</v>
      </c>
      <c r="T118" s="102" t="s">
        <v>142</v>
      </c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</row>
    <row r="119" s="2" customFormat="1" ht="22.8" customHeight="1">
      <c r="A119" s="38"/>
      <c r="B119" s="39"/>
      <c r="C119" s="107" t="s">
        <v>143</v>
      </c>
      <c r="D119" s="40"/>
      <c r="E119" s="40"/>
      <c r="F119" s="40"/>
      <c r="G119" s="40"/>
      <c r="H119" s="40"/>
      <c r="I119" s="145"/>
      <c r="J119" s="215">
        <f>BK119</f>
        <v>0</v>
      </c>
      <c r="K119" s="40"/>
      <c r="L119" s="44"/>
      <c r="M119" s="103"/>
      <c r="N119" s="216"/>
      <c r="O119" s="104"/>
      <c r="P119" s="217">
        <f>P120</f>
        <v>0</v>
      </c>
      <c r="Q119" s="104"/>
      <c r="R119" s="217">
        <f>R120</f>
        <v>0</v>
      </c>
      <c r="S119" s="104"/>
      <c r="T119" s="218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81</v>
      </c>
      <c r="AU119" s="17" t="s">
        <v>124</v>
      </c>
      <c r="BK119" s="219">
        <f>BK120</f>
        <v>0</v>
      </c>
    </row>
    <row r="120" s="12" customFormat="1" ht="25.92" customHeight="1">
      <c r="A120" s="12"/>
      <c r="B120" s="220"/>
      <c r="C120" s="221"/>
      <c r="D120" s="222" t="s">
        <v>81</v>
      </c>
      <c r="E120" s="223" t="s">
        <v>104</v>
      </c>
      <c r="F120" s="223" t="s">
        <v>105</v>
      </c>
      <c r="G120" s="221"/>
      <c r="H120" s="221"/>
      <c r="I120" s="224"/>
      <c r="J120" s="225">
        <f>BK120</f>
        <v>0</v>
      </c>
      <c r="K120" s="221"/>
      <c r="L120" s="226"/>
      <c r="M120" s="227"/>
      <c r="N120" s="228"/>
      <c r="O120" s="228"/>
      <c r="P120" s="229">
        <f>P121+P133</f>
        <v>0</v>
      </c>
      <c r="Q120" s="228"/>
      <c r="R120" s="229">
        <f>R121+R133</f>
        <v>0</v>
      </c>
      <c r="S120" s="228"/>
      <c r="T120" s="230">
        <f>T121+T133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170</v>
      </c>
      <c r="AT120" s="232" t="s">
        <v>81</v>
      </c>
      <c r="AU120" s="232" t="s">
        <v>82</v>
      </c>
      <c r="AY120" s="231" t="s">
        <v>146</v>
      </c>
      <c r="BK120" s="233">
        <f>BK121+BK133</f>
        <v>0</v>
      </c>
    </row>
    <row r="121" s="12" customFormat="1" ht="22.8" customHeight="1">
      <c r="A121" s="12"/>
      <c r="B121" s="220"/>
      <c r="C121" s="221"/>
      <c r="D121" s="222" t="s">
        <v>81</v>
      </c>
      <c r="E121" s="234" t="s">
        <v>1769</v>
      </c>
      <c r="F121" s="234" t="s">
        <v>1770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SUM(P122:P132)</f>
        <v>0</v>
      </c>
      <c r="Q121" s="228"/>
      <c r="R121" s="229">
        <f>SUM(R122:R132)</f>
        <v>0</v>
      </c>
      <c r="S121" s="228"/>
      <c r="T121" s="230">
        <f>SUM(T122:T132)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170</v>
      </c>
      <c r="AT121" s="232" t="s">
        <v>81</v>
      </c>
      <c r="AU121" s="232" t="s">
        <v>14</v>
      </c>
      <c r="AY121" s="231" t="s">
        <v>146</v>
      </c>
      <c r="BK121" s="233">
        <f>SUM(BK122:BK132)</f>
        <v>0</v>
      </c>
    </row>
    <row r="122" s="2" customFormat="1" ht="16.5" customHeight="1">
      <c r="A122" s="38"/>
      <c r="B122" s="39"/>
      <c r="C122" s="236" t="s">
        <v>14</v>
      </c>
      <c r="D122" s="236" t="s">
        <v>148</v>
      </c>
      <c r="E122" s="237" t="s">
        <v>1771</v>
      </c>
      <c r="F122" s="238" t="s">
        <v>1772</v>
      </c>
      <c r="G122" s="239" t="s">
        <v>1754</v>
      </c>
      <c r="H122" s="240">
        <v>1</v>
      </c>
      <c r="I122" s="241"/>
      <c r="J122" s="242">
        <f>ROUND(I122*H122,2)</f>
        <v>0</v>
      </c>
      <c r="K122" s="238" t="s">
        <v>1</v>
      </c>
      <c r="L122" s="44"/>
      <c r="M122" s="243" t="s">
        <v>1</v>
      </c>
      <c r="N122" s="244" t="s">
        <v>47</v>
      </c>
      <c r="O122" s="91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7" t="s">
        <v>1755</v>
      </c>
      <c r="AT122" s="247" t="s">
        <v>148</v>
      </c>
      <c r="AU122" s="247" t="s">
        <v>91</v>
      </c>
      <c r="AY122" s="17" t="s">
        <v>146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17" t="s">
        <v>14</v>
      </c>
      <c r="BK122" s="248">
        <f>ROUND(I122*H122,2)</f>
        <v>0</v>
      </c>
      <c r="BL122" s="17" t="s">
        <v>1755</v>
      </c>
      <c r="BM122" s="247" t="s">
        <v>1773</v>
      </c>
    </row>
    <row r="123" s="2" customFormat="1" ht="16.5" customHeight="1">
      <c r="A123" s="38"/>
      <c r="B123" s="39"/>
      <c r="C123" s="236" t="s">
        <v>91</v>
      </c>
      <c r="D123" s="236" t="s">
        <v>148</v>
      </c>
      <c r="E123" s="237" t="s">
        <v>1774</v>
      </c>
      <c r="F123" s="238" t="s">
        <v>1775</v>
      </c>
      <c r="G123" s="239" t="s">
        <v>1754</v>
      </c>
      <c r="H123" s="240">
        <v>1</v>
      </c>
      <c r="I123" s="241"/>
      <c r="J123" s="242">
        <f>ROUND(I123*H123,2)</f>
        <v>0</v>
      </c>
      <c r="K123" s="238" t="s">
        <v>1</v>
      </c>
      <c r="L123" s="44"/>
      <c r="M123" s="243" t="s">
        <v>1</v>
      </c>
      <c r="N123" s="244" t="s">
        <v>47</v>
      </c>
      <c r="O123" s="91"/>
      <c r="P123" s="245">
        <f>O123*H123</f>
        <v>0</v>
      </c>
      <c r="Q123" s="245">
        <v>0</v>
      </c>
      <c r="R123" s="245">
        <f>Q123*H123</f>
        <v>0</v>
      </c>
      <c r="S123" s="245">
        <v>0</v>
      </c>
      <c r="T123" s="24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7" t="s">
        <v>1755</v>
      </c>
      <c r="AT123" s="247" t="s">
        <v>148</v>
      </c>
      <c r="AU123" s="247" t="s">
        <v>91</v>
      </c>
      <c r="AY123" s="17" t="s">
        <v>146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17" t="s">
        <v>14</v>
      </c>
      <c r="BK123" s="248">
        <f>ROUND(I123*H123,2)</f>
        <v>0</v>
      </c>
      <c r="BL123" s="17" t="s">
        <v>1755</v>
      </c>
      <c r="BM123" s="247" t="s">
        <v>1776</v>
      </c>
    </row>
    <row r="124" s="2" customFormat="1" ht="24" customHeight="1">
      <c r="A124" s="38"/>
      <c r="B124" s="39"/>
      <c r="C124" s="236" t="s">
        <v>161</v>
      </c>
      <c r="D124" s="236" t="s">
        <v>148</v>
      </c>
      <c r="E124" s="237" t="s">
        <v>1777</v>
      </c>
      <c r="F124" s="238" t="s">
        <v>1778</v>
      </c>
      <c r="G124" s="239" t="s">
        <v>1754</v>
      </c>
      <c r="H124" s="240">
        <v>1</v>
      </c>
      <c r="I124" s="241"/>
      <c r="J124" s="242">
        <f>ROUND(I124*H124,2)</f>
        <v>0</v>
      </c>
      <c r="K124" s="238" t="s">
        <v>1</v>
      </c>
      <c r="L124" s="44"/>
      <c r="M124" s="243" t="s">
        <v>1</v>
      </c>
      <c r="N124" s="244" t="s">
        <v>47</v>
      </c>
      <c r="O124" s="91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7" t="s">
        <v>1755</v>
      </c>
      <c r="AT124" s="247" t="s">
        <v>148</v>
      </c>
      <c r="AU124" s="247" t="s">
        <v>91</v>
      </c>
      <c r="AY124" s="17" t="s">
        <v>146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17" t="s">
        <v>14</v>
      </c>
      <c r="BK124" s="248">
        <f>ROUND(I124*H124,2)</f>
        <v>0</v>
      </c>
      <c r="BL124" s="17" t="s">
        <v>1755</v>
      </c>
      <c r="BM124" s="247" t="s">
        <v>1779</v>
      </c>
    </row>
    <row r="125" s="2" customFormat="1" ht="16.5" customHeight="1">
      <c r="A125" s="38"/>
      <c r="B125" s="39"/>
      <c r="C125" s="236" t="s">
        <v>152</v>
      </c>
      <c r="D125" s="236" t="s">
        <v>148</v>
      </c>
      <c r="E125" s="237" t="s">
        <v>1780</v>
      </c>
      <c r="F125" s="238" t="s">
        <v>1781</v>
      </c>
      <c r="G125" s="239" t="s">
        <v>1754</v>
      </c>
      <c r="H125" s="240">
        <v>1</v>
      </c>
      <c r="I125" s="241"/>
      <c r="J125" s="242">
        <f>ROUND(I125*H125,2)</f>
        <v>0</v>
      </c>
      <c r="K125" s="238" t="s">
        <v>1</v>
      </c>
      <c r="L125" s="44"/>
      <c r="M125" s="243" t="s">
        <v>1</v>
      </c>
      <c r="N125" s="244" t="s">
        <v>47</v>
      </c>
      <c r="O125" s="91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7" t="s">
        <v>1755</v>
      </c>
      <c r="AT125" s="247" t="s">
        <v>148</v>
      </c>
      <c r="AU125" s="247" t="s">
        <v>91</v>
      </c>
      <c r="AY125" s="17" t="s">
        <v>146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17" t="s">
        <v>14</v>
      </c>
      <c r="BK125" s="248">
        <f>ROUND(I125*H125,2)</f>
        <v>0</v>
      </c>
      <c r="BL125" s="17" t="s">
        <v>1755</v>
      </c>
      <c r="BM125" s="247" t="s">
        <v>1782</v>
      </c>
    </row>
    <row r="126" s="2" customFormat="1" ht="16.5" customHeight="1">
      <c r="A126" s="38"/>
      <c r="B126" s="39"/>
      <c r="C126" s="236" t="s">
        <v>170</v>
      </c>
      <c r="D126" s="236" t="s">
        <v>148</v>
      </c>
      <c r="E126" s="237" t="s">
        <v>1783</v>
      </c>
      <c r="F126" s="238" t="s">
        <v>1784</v>
      </c>
      <c r="G126" s="239" t="s">
        <v>1754</v>
      </c>
      <c r="H126" s="240">
        <v>1</v>
      </c>
      <c r="I126" s="241"/>
      <c r="J126" s="242">
        <f>ROUND(I126*H126,2)</f>
        <v>0</v>
      </c>
      <c r="K126" s="238" t="s">
        <v>151</v>
      </c>
      <c r="L126" s="44"/>
      <c r="M126" s="243" t="s">
        <v>1</v>
      </c>
      <c r="N126" s="244" t="s">
        <v>47</v>
      </c>
      <c r="O126" s="91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7" t="s">
        <v>1755</v>
      </c>
      <c r="AT126" s="247" t="s">
        <v>148</v>
      </c>
      <c r="AU126" s="247" t="s">
        <v>91</v>
      </c>
      <c r="AY126" s="17" t="s">
        <v>146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7" t="s">
        <v>14</v>
      </c>
      <c r="BK126" s="248">
        <f>ROUND(I126*H126,2)</f>
        <v>0</v>
      </c>
      <c r="BL126" s="17" t="s">
        <v>1755</v>
      </c>
      <c r="BM126" s="247" t="s">
        <v>1785</v>
      </c>
    </row>
    <row r="127" s="2" customFormat="1" ht="16.5" customHeight="1">
      <c r="A127" s="38"/>
      <c r="B127" s="39"/>
      <c r="C127" s="236" t="s">
        <v>175</v>
      </c>
      <c r="D127" s="236" t="s">
        <v>148</v>
      </c>
      <c r="E127" s="237" t="s">
        <v>1786</v>
      </c>
      <c r="F127" s="238" t="s">
        <v>1787</v>
      </c>
      <c r="G127" s="239" t="s">
        <v>1754</v>
      </c>
      <c r="H127" s="240">
        <v>1</v>
      </c>
      <c r="I127" s="241"/>
      <c r="J127" s="242">
        <f>ROUND(I127*H127,2)</f>
        <v>0</v>
      </c>
      <c r="K127" s="238" t="s">
        <v>151</v>
      </c>
      <c r="L127" s="44"/>
      <c r="M127" s="243" t="s">
        <v>1</v>
      </c>
      <c r="N127" s="244" t="s">
        <v>47</v>
      </c>
      <c r="O127" s="91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7" t="s">
        <v>1755</v>
      </c>
      <c r="AT127" s="247" t="s">
        <v>148</v>
      </c>
      <c r="AU127" s="247" t="s">
        <v>91</v>
      </c>
      <c r="AY127" s="17" t="s">
        <v>146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7" t="s">
        <v>14</v>
      </c>
      <c r="BK127" s="248">
        <f>ROUND(I127*H127,2)</f>
        <v>0</v>
      </c>
      <c r="BL127" s="17" t="s">
        <v>1755</v>
      </c>
      <c r="BM127" s="247" t="s">
        <v>1788</v>
      </c>
    </row>
    <row r="128" s="2" customFormat="1" ht="16.5" customHeight="1">
      <c r="A128" s="38"/>
      <c r="B128" s="39"/>
      <c r="C128" s="236" t="s">
        <v>179</v>
      </c>
      <c r="D128" s="236" t="s">
        <v>148</v>
      </c>
      <c r="E128" s="237" t="s">
        <v>1789</v>
      </c>
      <c r="F128" s="238" t="s">
        <v>1790</v>
      </c>
      <c r="G128" s="239" t="s">
        <v>1754</v>
      </c>
      <c r="H128" s="240">
        <v>1</v>
      </c>
      <c r="I128" s="241"/>
      <c r="J128" s="242">
        <f>ROUND(I128*H128,2)</f>
        <v>0</v>
      </c>
      <c r="K128" s="238" t="s">
        <v>1</v>
      </c>
      <c r="L128" s="44"/>
      <c r="M128" s="243" t="s">
        <v>1</v>
      </c>
      <c r="N128" s="244" t="s">
        <v>47</v>
      </c>
      <c r="O128" s="91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7" t="s">
        <v>1755</v>
      </c>
      <c r="AT128" s="247" t="s">
        <v>148</v>
      </c>
      <c r="AU128" s="247" t="s">
        <v>91</v>
      </c>
      <c r="AY128" s="17" t="s">
        <v>146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7" t="s">
        <v>14</v>
      </c>
      <c r="BK128" s="248">
        <f>ROUND(I128*H128,2)</f>
        <v>0</v>
      </c>
      <c r="BL128" s="17" t="s">
        <v>1755</v>
      </c>
      <c r="BM128" s="247" t="s">
        <v>1791</v>
      </c>
    </row>
    <row r="129" s="2" customFormat="1" ht="16.5" customHeight="1">
      <c r="A129" s="38"/>
      <c r="B129" s="39"/>
      <c r="C129" s="236" t="s">
        <v>185</v>
      </c>
      <c r="D129" s="236" t="s">
        <v>148</v>
      </c>
      <c r="E129" s="237" t="s">
        <v>1792</v>
      </c>
      <c r="F129" s="238" t="s">
        <v>1793</v>
      </c>
      <c r="G129" s="239" t="s">
        <v>1754</v>
      </c>
      <c r="H129" s="240">
        <v>1</v>
      </c>
      <c r="I129" s="241"/>
      <c r="J129" s="242">
        <f>ROUND(I129*H129,2)</f>
        <v>0</v>
      </c>
      <c r="K129" s="238" t="s">
        <v>151</v>
      </c>
      <c r="L129" s="44"/>
      <c r="M129" s="243" t="s">
        <v>1</v>
      </c>
      <c r="N129" s="244" t="s">
        <v>47</v>
      </c>
      <c r="O129" s="91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7" t="s">
        <v>1755</v>
      </c>
      <c r="AT129" s="247" t="s">
        <v>148</v>
      </c>
      <c r="AU129" s="247" t="s">
        <v>91</v>
      </c>
      <c r="AY129" s="17" t="s">
        <v>146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7" t="s">
        <v>14</v>
      </c>
      <c r="BK129" s="248">
        <f>ROUND(I129*H129,2)</f>
        <v>0</v>
      </c>
      <c r="BL129" s="17" t="s">
        <v>1755</v>
      </c>
      <c r="BM129" s="247" t="s">
        <v>1794</v>
      </c>
    </row>
    <row r="130" s="2" customFormat="1" ht="16.5" customHeight="1">
      <c r="A130" s="38"/>
      <c r="B130" s="39"/>
      <c r="C130" s="236" t="s">
        <v>190</v>
      </c>
      <c r="D130" s="236" t="s">
        <v>148</v>
      </c>
      <c r="E130" s="237" t="s">
        <v>1795</v>
      </c>
      <c r="F130" s="238" t="s">
        <v>1796</v>
      </c>
      <c r="G130" s="239" t="s">
        <v>1754</v>
      </c>
      <c r="H130" s="240">
        <v>1</v>
      </c>
      <c r="I130" s="241"/>
      <c r="J130" s="242">
        <f>ROUND(I130*H130,2)</f>
        <v>0</v>
      </c>
      <c r="K130" s="238" t="s">
        <v>1</v>
      </c>
      <c r="L130" s="44"/>
      <c r="M130" s="243" t="s">
        <v>1</v>
      </c>
      <c r="N130" s="244" t="s">
        <v>47</v>
      </c>
      <c r="O130" s="91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7" t="s">
        <v>1755</v>
      </c>
      <c r="AT130" s="247" t="s">
        <v>148</v>
      </c>
      <c r="AU130" s="247" t="s">
        <v>91</v>
      </c>
      <c r="AY130" s="17" t="s">
        <v>146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7" t="s">
        <v>14</v>
      </c>
      <c r="BK130" s="248">
        <f>ROUND(I130*H130,2)</f>
        <v>0</v>
      </c>
      <c r="BL130" s="17" t="s">
        <v>1755</v>
      </c>
      <c r="BM130" s="247" t="s">
        <v>1797</v>
      </c>
    </row>
    <row r="131" s="2" customFormat="1" ht="16.5" customHeight="1">
      <c r="A131" s="38"/>
      <c r="B131" s="39"/>
      <c r="C131" s="236" t="s">
        <v>197</v>
      </c>
      <c r="D131" s="236" t="s">
        <v>148</v>
      </c>
      <c r="E131" s="237" t="s">
        <v>1798</v>
      </c>
      <c r="F131" s="238" t="s">
        <v>1799</v>
      </c>
      <c r="G131" s="239" t="s">
        <v>1754</v>
      </c>
      <c r="H131" s="240">
        <v>1</v>
      </c>
      <c r="I131" s="241"/>
      <c r="J131" s="242">
        <f>ROUND(I131*H131,2)</f>
        <v>0</v>
      </c>
      <c r="K131" s="238" t="s">
        <v>1</v>
      </c>
      <c r="L131" s="44"/>
      <c r="M131" s="243" t="s">
        <v>1</v>
      </c>
      <c r="N131" s="244" t="s">
        <v>47</v>
      </c>
      <c r="O131" s="91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7" t="s">
        <v>152</v>
      </c>
      <c r="AT131" s="247" t="s">
        <v>148</v>
      </c>
      <c r="AU131" s="247" t="s">
        <v>91</v>
      </c>
      <c r="AY131" s="17" t="s">
        <v>146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7" t="s">
        <v>14</v>
      </c>
      <c r="BK131" s="248">
        <f>ROUND(I131*H131,2)</f>
        <v>0</v>
      </c>
      <c r="BL131" s="17" t="s">
        <v>152</v>
      </c>
      <c r="BM131" s="247" t="s">
        <v>1800</v>
      </c>
    </row>
    <row r="132" s="2" customFormat="1" ht="16.5" customHeight="1">
      <c r="A132" s="38"/>
      <c r="B132" s="39"/>
      <c r="C132" s="236" t="s">
        <v>202</v>
      </c>
      <c r="D132" s="236" t="s">
        <v>148</v>
      </c>
      <c r="E132" s="237" t="s">
        <v>1801</v>
      </c>
      <c r="F132" s="238" t="s">
        <v>1802</v>
      </c>
      <c r="G132" s="239" t="s">
        <v>1754</v>
      </c>
      <c r="H132" s="240">
        <v>1</v>
      </c>
      <c r="I132" s="241"/>
      <c r="J132" s="242">
        <f>ROUND(I132*H132,2)</f>
        <v>0</v>
      </c>
      <c r="K132" s="238" t="s">
        <v>1</v>
      </c>
      <c r="L132" s="44"/>
      <c r="M132" s="243" t="s">
        <v>1</v>
      </c>
      <c r="N132" s="244" t="s">
        <v>47</v>
      </c>
      <c r="O132" s="91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7" t="s">
        <v>1755</v>
      </c>
      <c r="AT132" s="247" t="s">
        <v>148</v>
      </c>
      <c r="AU132" s="247" t="s">
        <v>91</v>
      </c>
      <c r="AY132" s="17" t="s">
        <v>146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7" t="s">
        <v>14</v>
      </c>
      <c r="BK132" s="248">
        <f>ROUND(I132*H132,2)</f>
        <v>0</v>
      </c>
      <c r="BL132" s="17" t="s">
        <v>1755</v>
      </c>
      <c r="BM132" s="247" t="s">
        <v>1803</v>
      </c>
    </row>
    <row r="133" s="12" customFormat="1" ht="22.8" customHeight="1">
      <c r="A133" s="12"/>
      <c r="B133" s="220"/>
      <c r="C133" s="221"/>
      <c r="D133" s="222" t="s">
        <v>81</v>
      </c>
      <c r="E133" s="234" t="s">
        <v>1804</v>
      </c>
      <c r="F133" s="234" t="s">
        <v>1805</v>
      </c>
      <c r="G133" s="221"/>
      <c r="H133" s="221"/>
      <c r="I133" s="224"/>
      <c r="J133" s="235">
        <f>BK133</f>
        <v>0</v>
      </c>
      <c r="K133" s="221"/>
      <c r="L133" s="226"/>
      <c r="M133" s="227"/>
      <c r="N133" s="228"/>
      <c r="O133" s="228"/>
      <c r="P133" s="229">
        <f>SUM(P134:P138)</f>
        <v>0</v>
      </c>
      <c r="Q133" s="228"/>
      <c r="R133" s="229">
        <f>SUM(R134:R138)</f>
        <v>0</v>
      </c>
      <c r="S133" s="228"/>
      <c r="T133" s="230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1" t="s">
        <v>170</v>
      </c>
      <c r="AT133" s="232" t="s">
        <v>81</v>
      </c>
      <c r="AU133" s="232" t="s">
        <v>14</v>
      </c>
      <c r="AY133" s="231" t="s">
        <v>146</v>
      </c>
      <c r="BK133" s="233">
        <f>SUM(BK134:BK138)</f>
        <v>0</v>
      </c>
    </row>
    <row r="134" s="2" customFormat="1" ht="16.5" customHeight="1">
      <c r="A134" s="38"/>
      <c r="B134" s="39"/>
      <c r="C134" s="236" t="s">
        <v>207</v>
      </c>
      <c r="D134" s="236" t="s">
        <v>148</v>
      </c>
      <c r="E134" s="237" t="s">
        <v>1806</v>
      </c>
      <c r="F134" s="238" t="s">
        <v>1807</v>
      </c>
      <c r="G134" s="239" t="s">
        <v>1754</v>
      </c>
      <c r="H134" s="240">
        <v>1</v>
      </c>
      <c r="I134" s="241"/>
      <c r="J134" s="242">
        <f>ROUND(I134*H134,2)</f>
        <v>0</v>
      </c>
      <c r="K134" s="238" t="s">
        <v>151</v>
      </c>
      <c r="L134" s="44"/>
      <c r="M134" s="243" t="s">
        <v>1</v>
      </c>
      <c r="N134" s="244" t="s">
        <v>47</v>
      </c>
      <c r="O134" s="91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7" t="s">
        <v>1755</v>
      </c>
      <c r="AT134" s="247" t="s">
        <v>148</v>
      </c>
      <c r="AU134" s="247" t="s">
        <v>91</v>
      </c>
      <c r="AY134" s="17" t="s">
        <v>146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7" t="s">
        <v>14</v>
      </c>
      <c r="BK134" s="248">
        <f>ROUND(I134*H134,2)</f>
        <v>0</v>
      </c>
      <c r="BL134" s="17" t="s">
        <v>1755</v>
      </c>
      <c r="BM134" s="247" t="s">
        <v>1808</v>
      </c>
    </row>
    <row r="135" s="2" customFormat="1" ht="16.5" customHeight="1">
      <c r="A135" s="38"/>
      <c r="B135" s="39"/>
      <c r="C135" s="236" t="s">
        <v>215</v>
      </c>
      <c r="D135" s="236" t="s">
        <v>148</v>
      </c>
      <c r="E135" s="237" t="s">
        <v>1809</v>
      </c>
      <c r="F135" s="238" t="s">
        <v>1810</v>
      </c>
      <c r="G135" s="239" t="s">
        <v>1754</v>
      </c>
      <c r="H135" s="240">
        <v>1</v>
      </c>
      <c r="I135" s="241"/>
      <c r="J135" s="242">
        <f>ROUND(I135*H135,2)</f>
        <v>0</v>
      </c>
      <c r="K135" s="238" t="s">
        <v>151</v>
      </c>
      <c r="L135" s="44"/>
      <c r="M135" s="243" t="s">
        <v>1</v>
      </c>
      <c r="N135" s="244" t="s">
        <v>47</v>
      </c>
      <c r="O135" s="91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7" t="s">
        <v>1755</v>
      </c>
      <c r="AT135" s="247" t="s">
        <v>148</v>
      </c>
      <c r="AU135" s="247" t="s">
        <v>91</v>
      </c>
      <c r="AY135" s="17" t="s">
        <v>146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7" t="s">
        <v>14</v>
      </c>
      <c r="BK135" s="248">
        <f>ROUND(I135*H135,2)</f>
        <v>0</v>
      </c>
      <c r="BL135" s="17" t="s">
        <v>1755</v>
      </c>
      <c r="BM135" s="247" t="s">
        <v>1811</v>
      </c>
    </row>
    <row r="136" s="2" customFormat="1" ht="16.5" customHeight="1">
      <c r="A136" s="38"/>
      <c r="B136" s="39"/>
      <c r="C136" s="236" t="s">
        <v>224</v>
      </c>
      <c r="D136" s="236" t="s">
        <v>148</v>
      </c>
      <c r="E136" s="237" t="s">
        <v>1812</v>
      </c>
      <c r="F136" s="238" t="s">
        <v>1813</v>
      </c>
      <c r="G136" s="239" t="s">
        <v>1754</v>
      </c>
      <c r="H136" s="240">
        <v>1</v>
      </c>
      <c r="I136" s="241"/>
      <c r="J136" s="242">
        <f>ROUND(I136*H136,2)</f>
        <v>0</v>
      </c>
      <c r="K136" s="238" t="s">
        <v>151</v>
      </c>
      <c r="L136" s="44"/>
      <c r="M136" s="243" t="s">
        <v>1</v>
      </c>
      <c r="N136" s="244" t="s">
        <v>47</v>
      </c>
      <c r="O136" s="91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7" t="s">
        <v>1755</v>
      </c>
      <c r="AT136" s="247" t="s">
        <v>148</v>
      </c>
      <c r="AU136" s="247" t="s">
        <v>91</v>
      </c>
      <c r="AY136" s="17" t="s">
        <v>146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7" t="s">
        <v>14</v>
      </c>
      <c r="BK136" s="248">
        <f>ROUND(I136*H136,2)</f>
        <v>0</v>
      </c>
      <c r="BL136" s="17" t="s">
        <v>1755</v>
      </c>
      <c r="BM136" s="247" t="s">
        <v>1814</v>
      </c>
    </row>
    <row r="137" s="2" customFormat="1" ht="16.5" customHeight="1">
      <c r="A137" s="38"/>
      <c r="B137" s="39"/>
      <c r="C137" s="236" t="s">
        <v>8</v>
      </c>
      <c r="D137" s="236" t="s">
        <v>148</v>
      </c>
      <c r="E137" s="237" t="s">
        <v>1815</v>
      </c>
      <c r="F137" s="238" t="s">
        <v>1816</v>
      </c>
      <c r="G137" s="239" t="s">
        <v>1754</v>
      </c>
      <c r="H137" s="240">
        <v>1</v>
      </c>
      <c r="I137" s="241"/>
      <c r="J137" s="242">
        <f>ROUND(I137*H137,2)</f>
        <v>0</v>
      </c>
      <c r="K137" s="238" t="s">
        <v>1</v>
      </c>
      <c r="L137" s="44"/>
      <c r="M137" s="243" t="s">
        <v>1</v>
      </c>
      <c r="N137" s="244" t="s">
        <v>47</v>
      </c>
      <c r="O137" s="91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7" t="s">
        <v>1755</v>
      </c>
      <c r="AT137" s="247" t="s">
        <v>148</v>
      </c>
      <c r="AU137" s="247" t="s">
        <v>91</v>
      </c>
      <c r="AY137" s="17" t="s">
        <v>146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7" t="s">
        <v>14</v>
      </c>
      <c r="BK137" s="248">
        <f>ROUND(I137*H137,2)</f>
        <v>0</v>
      </c>
      <c r="BL137" s="17" t="s">
        <v>1755</v>
      </c>
      <c r="BM137" s="247" t="s">
        <v>1817</v>
      </c>
    </row>
    <row r="138" s="2" customFormat="1" ht="16.5" customHeight="1">
      <c r="A138" s="38"/>
      <c r="B138" s="39"/>
      <c r="C138" s="236" t="s">
        <v>218</v>
      </c>
      <c r="D138" s="236" t="s">
        <v>148</v>
      </c>
      <c r="E138" s="237" t="s">
        <v>1818</v>
      </c>
      <c r="F138" s="238" t="s">
        <v>1819</v>
      </c>
      <c r="G138" s="239" t="s">
        <v>1754</v>
      </c>
      <c r="H138" s="240">
        <v>1</v>
      </c>
      <c r="I138" s="241"/>
      <c r="J138" s="242">
        <f>ROUND(I138*H138,2)</f>
        <v>0</v>
      </c>
      <c r="K138" s="238" t="s">
        <v>1</v>
      </c>
      <c r="L138" s="44"/>
      <c r="M138" s="285" t="s">
        <v>1</v>
      </c>
      <c r="N138" s="286" t="s">
        <v>47</v>
      </c>
      <c r="O138" s="287"/>
      <c r="P138" s="288">
        <f>O138*H138</f>
        <v>0</v>
      </c>
      <c r="Q138" s="288">
        <v>0</v>
      </c>
      <c r="R138" s="288">
        <f>Q138*H138</f>
        <v>0</v>
      </c>
      <c r="S138" s="288">
        <v>0</v>
      </c>
      <c r="T138" s="28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7" t="s">
        <v>1755</v>
      </c>
      <c r="AT138" s="247" t="s">
        <v>148</v>
      </c>
      <c r="AU138" s="247" t="s">
        <v>91</v>
      </c>
      <c r="AY138" s="17" t="s">
        <v>146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7" t="s">
        <v>14</v>
      </c>
      <c r="BK138" s="248">
        <f>ROUND(I138*H138,2)</f>
        <v>0</v>
      </c>
      <c r="BL138" s="17" t="s">
        <v>1755</v>
      </c>
      <c r="BM138" s="247" t="s">
        <v>1820</v>
      </c>
    </row>
    <row r="139" s="2" customFormat="1" ht="6.96" customHeight="1">
      <c r="A139" s="38"/>
      <c r="B139" s="66"/>
      <c r="C139" s="67"/>
      <c r="D139" s="67"/>
      <c r="E139" s="67"/>
      <c r="F139" s="67"/>
      <c r="G139" s="67"/>
      <c r="H139" s="67"/>
      <c r="I139" s="184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sheet="1" autoFilter="0" formatColumns="0" formatRows="0" objects="1" scenarios="1" spinCount="100000" saltValue="Tn89mC1CkJQXefqgGkNTxbHPNhwwvXGYa7baKdZVp0MDsyTDVqFaXGpgGGqYOlwsnus/QsxSmla4Or21qx0I1Q==" hashValue="aBIyGPtsRUUtU/CC0BDGL+Xl7oks1sU702V4PNIQcmKfqe83HdM9jt7nJgcfr4iIQVjofItf/k0sE7pwoCgKFA==" algorithmName="SHA-512" password="CC35"/>
  <autoFilter ref="C118:K138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450G0\Install</dc:creator>
  <cp:lastModifiedBy>450G0\Install</cp:lastModifiedBy>
  <dcterms:created xsi:type="dcterms:W3CDTF">2019-09-02T12:39:58Z</dcterms:created>
  <dcterms:modified xsi:type="dcterms:W3CDTF">2019-09-02T12:40:16Z</dcterms:modified>
</cp:coreProperties>
</file>